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ício" sheetId="1" state="visible" r:id="rId1"/>
    <sheet xmlns:r="http://schemas.openxmlformats.org/officeDocument/2006/relationships" name="Programas" sheetId="2" state="visible" r:id="rId2"/>
    <sheet xmlns:r="http://schemas.openxmlformats.org/officeDocument/2006/relationships" name="Orçamento" sheetId="3" state="visible" r:id="rId3"/>
    <sheet xmlns:r="http://schemas.openxmlformats.org/officeDocument/2006/relationships" name="Elegibilidade" sheetId="4" state="visible" r:id="rId4"/>
    <sheet xmlns:r="http://schemas.openxmlformats.org/officeDocument/2006/relationships" name="Indicadores" sheetId="5" state="visible" r:id="rId5"/>
    <sheet xmlns:r="http://schemas.openxmlformats.org/officeDocument/2006/relationships" name="Marcos" sheetId="6" state="visible" r:id="rId6"/>
    <sheet xmlns:r="http://schemas.openxmlformats.org/officeDocument/2006/relationships" name="Fontes" sheetId="7" state="visible" r:id="rId7"/>
  </sheets>
  <definedNames>
    <definedName name="_xlnm._FilterDatabase" localSheetId="1" hidden="1">'Programas'!$A$1:$Q$50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Pack de apoios e benefícios fiscais da Europa Ocidental</t>
        </is>
      </c>
    </row>
    <row r="2" ht="46" customHeight="1">
      <c r="A2" s="2" t="inlineStr">
        <is>
          <t>Todos os instrumentos encontrados capazes de financiar um projeto de monitorização de máquinas, MES, IIoT ou contagem de energia de cerca de 30 000 a 300 000 € na Alemanha, Itália, Espanha, Portugal, Países Baixos, Bélgica, Áustria, Suécia, Dinamarca, Finlândia, Suíça e Turquia — com a aritmética de orçamento que transforma uma taxa de cartaz num custo líquido.</t>
        </is>
      </c>
    </row>
    <row r="4">
      <c r="A4" s="3" t="inlineStr">
        <is>
          <t>Como usar este ficheiro</t>
        </is>
      </c>
    </row>
    <row r="5" ht="30" customHeight="1">
      <c r="A5" s="4" t="inlineStr">
        <is>
          <t>1. Programas: encontre o seu país. Cada linha traz a taxa, o mínimo e o máximo, o estado a 22 de setembro de 2026, o URL oficial e a data que consta na fonte. Os programas encerrados e terminados estão incluídos e assinalados, porque continuam a ser perguntados.</t>
        </is>
      </c>
    </row>
    <row r="6" ht="30" customHeight="1">
      <c r="A6" s="4" t="inlineStr">
        <is>
          <t>2. Leia a coluna Notas antes de usar um número. Onde a investigação não conseguiu estabelecer um valor, é isso que diz; onde duas fontes oficiais divergem, ficam ambas. Nada aqui é estimado.</t>
        </is>
      </c>
    </row>
    <row r="7" ht="30" customHeight="1">
      <c r="A7" s="4" t="inlineStr">
        <is>
          <t>3. Orçamento: escolha um programa na lista pendente. A taxa, os tetos, a moeda e o tipo de instrumento vêm da ficha Programas. Introduza as suas rubricas de custo e os indicadores, e a ficha devolve a base elegível, o apoio, o seu custo líquido e a taxa efetiva de subvenção.</t>
        </is>
      </c>
    </row>
    <row r="8" ht="30" customHeight="1">
      <c r="A8" s="4" t="inlineStr">
        <is>
          <t>4. Elegibilidade: percorra a checklist. São as condições que decidem uma candidatura — e os passos processuais (comunicação prévia, prenotazione, início dos trabalhos, de minimis) que fazem cair uma candidatura depois do facto.</t>
        </is>
      </c>
    </row>
    <row r="9" ht="30" customHeight="1">
      <c r="A9" s="4" t="inlineStr">
        <is>
          <t>5. Indicadores: declare a linha de base que mede hoje e a meta a que se compromete, com o método, a fonte de dados, o intervalo de amostragem, durante quanto tempo guarda os dados e o que mostraria a um verificador. Os avaliadores pontuam indicadores mensuráveis e verificáveis — e uma visita de verificação anos depois pede os mesmos números outra vez.</t>
        </is>
      </c>
    </row>
    <row r="10" ht="30" customHeight="1">
      <c r="A10" s="4" t="inlineStr">
        <is>
          <t>6. Marcos: planeie o projeto de forma a que a linha de base seja medida antes de se encomendar seja o que for e o resultado seja medido depois da mesma maneira. A ficha assinala quando a encomenda vem antes da linha de base.</t>
        </is>
      </c>
    </row>
    <row r="11" ht="30" customHeight="1">
      <c r="A11" s="4" t="inlineStr">
        <is>
          <t>7. Fontes: todos os URL, classificados como oficiais ou secundários, com a data indicada na fonte ou a data em que foram consultados.</t>
        </is>
      </c>
    </row>
    <row r="13">
      <c r="A13" s="4" t="inlineStr">
        <is>
          <t>As células sombreadas são para preencher. As células com fundo cinzento são calculadas — não as substitua.</t>
        </is>
      </c>
    </row>
    <row r="14" ht="44" customHeight="1">
      <c r="A14" s="5" t="inlineStr">
        <is>
          <t>Isto é uma ferramenta de planeamento, não aconselhamento sobre apoios. Taxas, tetos e listas de custos elegíveis mudam, as dotações esgotam-se a meio do ano, e a documentação do aviso prevalece sempre. Confirme o aviso em vigor na própria página da entidade antes de assumir qualquer compromisso.</t>
        </is>
      </c>
    </row>
    <row r="15">
      <c r="A15" s="4" t="inlineStr">
        <is>
          <t>Estado a 22 de setembro de 2026. As regras dos programas, as taxas e as estatísticas mudam — confirme a fonte oficial antes de se apoiar em qualquer valor deste ficheiro.</t>
        </is>
      </c>
    </row>
    <row r="16">
      <c r="A16" s="6" t="inlineStr">
        <is>
          <t>Publicado pela TEEPTRAK SAS (software de monitorização da produção e de OEE), Paris · Chicago · Shenzhen · Bucareste. De uso e partilha livres.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País</t>
        </is>
      </c>
      <c r="C1" s="7" t="inlineStr">
        <is>
          <t>Programa (designação oficial)</t>
        </is>
      </c>
      <c r="D1" s="7" t="inlineStr">
        <is>
          <t>Correspondência em inglês</t>
        </is>
      </c>
      <c r="E1" s="7" t="inlineStr">
        <is>
          <t>Entidade</t>
        </is>
      </c>
      <c r="F1" s="7" t="inlineStr">
        <is>
          <t>Instrumento</t>
        </is>
      </c>
      <c r="G1" s="7" t="inlineStr">
        <is>
          <t>O que financia</t>
        </is>
      </c>
      <c r="H1" s="7" t="inlineStr">
        <is>
          <t>Taxa (tal como publicada)</t>
        </is>
      </c>
      <c r="I1" s="7" t="inlineStr">
        <is>
          <t>Taxa usada pela ficha Orçamento</t>
        </is>
      </c>
      <c r="J1" s="7" t="inlineStr">
        <is>
          <t>Mínimo</t>
        </is>
      </c>
      <c r="K1" s="7" t="inlineStr">
        <is>
          <t>Máximo</t>
        </is>
      </c>
      <c r="L1" s="7" t="inlineStr">
        <is>
          <t>Moeda</t>
        </is>
      </c>
      <c r="M1" s="7" t="inlineStr">
        <is>
          <t>Sobre o que incide o máximo</t>
        </is>
      </c>
      <c r="N1" s="7" t="inlineStr">
        <is>
          <t>Estado</t>
        </is>
      </c>
      <c r="O1" s="7" t="inlineStr">
        <is>
          <t>Estado a 22 de setembro de 2026</t>
        </is>
      </c>
      <c r="P1" s="7" t="inlineStr">
        <is>
          <t>Notas, ressalvas e divergências</t>
        </is>
      </c>
      <c r="Q1" s="7" t="inlineStr">
        <is>
          <t>Página oficial</t>
        </is>
      </c>
    </row>
    <row r="2">
      <c r="A2" s="8" t="n">
        <v>1</v>
      </c>
      <c r="B2" s="8" t="inlineStr">
        <is>
          <t>Itália</t>
        </is>
      </c>
      <c r="C2" s="8" t="inlineStr">
        <is>
          <t>Transizione 5.0 (credito d’imposta)</t>
        </is>
      </c>
      <c r="D2" s="8" t="inlineStr">
        <is>
          <t>Transition 5.0 tax credit</t>
        </is>
      </c>
      <c r="E2" s="8" t="inlineStr">
        <is>
          <t>MIMIT / GSE</t>
        </is>
      </c>
      <c r="F2" s="8" t="inlineStr">
        <is>
          <t>Crédito fiscal</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custo elegível</t>
        </is>
      </c>
      <c r="N2" s="11" t="inlineStr">
        <is>
          <t>ENCERRADO</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Itália</t>
        </is>
      </c>
      <c r="C3" s="8" t="inlineStr">
        <is>
          <t>Nuovo Piano Transizione 5.0 – Iperammortamento</t>
        </is>
      </c>
      <c r="D3" s="8" t="inlineStr">
        <is>
          <t>New Transition 5.0 plan – super-depreciation</t>
        </is>
      </c>
      <c r="E3" s="8" t="inlineStr">
        <is>
          <t>MIMIT / GSE</t>
        </is>
      </c>
      <c r="F3" s="8" t="inlineStr">
        <is>
          <t>Dedução fiscal adicional</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custo elegível</t>
        </is>
      </c>
      <c r="N3" s="11" t="inlineStr">
        <is>
          <t>ABERTO</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Itália</t>
        </is>
      </c>
      <c r="C4" s="8" t="inlineStr">
        <is>
          <t>Nuova Sabatini (beni strumentali)</t>
        </is>
      </c>
      <c r="D4" s="8" t="inlineStr">
        <is>
          <t>Nuova Sabatini capital-goods scheme</t>
        </is>
      </c>
      <c r="E4" s="8" t="inlineStr">
        <is>
          <t>MIMIT</t>
        </is>
      </c>
      <c r="F4" s="8" t="inlineStr">
        <is>
          <t>Bonificação de juros</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o empréstimo ou o investimento</t>
        </is>
      </c>
      <c r="N4" s="11" t="inlineStr">
        <is>
          <t>ABERTO</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Alemanha</t>
        </is>
      </c>
      <c r="C5" s="8" t="inlineStr">
        <is>
          <t>EEW Modul 3 – MSR, Sensorik und Energiemanagement-Software</t>
        </is>
      </c>
      <c r="D5" s="8" t="inlineStr">
        <is>
          <t>Federal energy-efficiency programme, Module 3</t>
        </is>
      </c>
      <c r="E5" s="8" t="inlineStr">
        <is>
          <t>BAFA / FZD portal</t>
        </is>
      </c>
      <c r="F5" s="8" t="inlineStr">
        <is>
          <t>Subvenção</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não indicado</t>
        </is>
      </c>
      <c r="K5" s="10" t="n">
        <v>20000000</v>
      </c>
      <c r="L5" s="8" t="inlineStr">
        <is>
          <t>EUR</t>
        </is>
      </c>
      <c r="M5" s="8" t="inlineStr">
        <is>
          <t>o apoio</t>
        </is>
      </c>
      <c r="N5" s="11" t="inlineStr">
        <is>
          <t>ABERTO</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Alemanha</t>
        </is>
      </c>
      <c r="C6" s="8" t="inlineStr">
        <is>
          <t>EEW Modul 4 Basisförderung</t>
        </is>
      </c>
      <c r="D6" s="8" t="inlineStr">
        <is>
          <t>Federal energy-efficiency programme, Module 4 basic funding</t>
        </is>
      </c>
      <c r="E6" s="8" t="inlineStr">
        <is>
          <t>BAFA</t>
        </is>
      </c>
      <c r="F6" s="8" t="inlineStr">
        <is>
          <t>Subvenção</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o apoio</t>
        </is>
      </c>
      <c r="N6" s="11" t="inlineStr">
        <is>
          <t>ABERTO</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Alemanha (Bavaria)</t>
        </is>
      </c>
      <c r="C7" s="8" t="inlineStr">
        <is>
          <t>Digitalbonus Bayern</t>
        </is>
      </c>
      <c r="D7" s="8" t="inlineStr">
        <is>
          <t>Bavarian digital bonus</t>
        </is>
      </c>
      <c r="E7" s="8" t="inlineStr">
        <is>
          <t>StMWi Bayern</t>
        </is>
      </c>
      <c r="F7" s="8" t="inlineStr">
        <is>
          <t>Subvenção</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o apoio</t>
        </is>
      </c>
      <c r="N7" s="11" t="inlineStr">
        <is>
          <t>SUSPENSO</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Alemanha (North Rhine-Westphalia)</t>
        </is>
      </c>
      <c r="C8" s="8" t="inlineStr">
        <is>
          <t>Mittelstand Innovativ &amp; Digital – MID-Digitalisierung</t>
        </is>
      </c>
      <c r="D8" s="8" t="inlineStr">
        <is>
          <t>SME innovation and digitalisation</t>
        </is>
      </c>
      <c r="E8" s="8" t="inlineStr">
        <is>
          <t>NRW.BANK</t>
        </is>
      </c>
      <c r="F8" s="8" t="inlineStr">
        <is>
          <t>Subvenção</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o apoio</t>
        </is>
      </c>
      <c r="N8" s="11" t="inlineStr">
        <is>
          <t>ABERTO</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Alemanha</t>
        </is>
      </c>
      <c r="C9" s="8" t="inlineStr">
        <is>
          <t>Digital Jetzt</t>
        </is>
      </c>
      <c r="D9" s="8" t="inlineStr">
        <is>
          <t>Digital Now</t>
        </is>
      </c>
      <c r="E9" s="8" t="inlineStr">
        <is>
          <t>BMWK</t>
        </is>
      </c>
      <c r="F9" s="8" t="inlineStr">
        <is>
          <t>Nenhum — encerrado ou revogado</t>
        </is>
      </c>
      <c r="G9" s="8" t="inlineStr">
        <is>
          <t>—</t>
        </is>
      </c>
      <c r="H9" s="8" t="inlineStr">
        <is>
          <t>—</t>
        </is>
      </c>
      <c r="I9" s="8" t="inlineStr">
        <is>
          <t>não indicado</t>
        </is>
      </c>
      <c r="J9" s="8" t="inlineStr">
        <is>
          <t>—</t>
        </is>
      </c>
      <c r="K9" s="8" t="inlineStr">
        <is>
          <t>—</t>
        </is>
      </c>
      <c r="L9" s="8" t="inlineStr">
        <is>
          <t>EUR</t>
        </is>
      </c>
      <c r="M9" s="8" t="inlineStr">
        <is>
          <t>nada indicado</t>
        </is>
      </c>
      <c r="N9" s="11" t="inlineStr">
        <is>
          <t>TERMINADO</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Espanha</t>
        </is>
      </c>
      <c r="C10" s="8" t="inlineStr">
        <is>
          <t>Deducción por innovación tecnológica (IT), LIS</t>
        </is>
      </c>
      <c r="D10" s="8" t="inlineStr">
        <is>
          <t>Technological innovation tax deduction</t>
        </is>
      </c>
      <c r="E10" s="8" t="inlineStr">
        <is>
          <t>AEAT</t>
        </is>
      </c>
      <c r="F10" s="8" t="inlineStr">
        <is>
          <t>Crédito fiscal</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custo elegível</t>
        </is>
      </c>
      <c r="N10" s="11" t="inlineStr">
        <is>
          <t>PERMANENTE</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Espanha</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Subvenção</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não indicado</t>
        </is>
      </c>
      <c r="J11" s="8" t="inlineStr">
        <is>
          <t>não indicado</t>
        </is>
      </c>
      <c r="K11" s="8" t="inlineStr">
        <is>
          <t>não indicado</t>
        </is>
      </c>
      <c r="L11" s="8" t="inlineStr">
        <is>
          <t>EUR</t>
        </is>
      </c>
      <c r="M11" s="8" t="inlineStr">
        <is>
          <t>nada indicado</t>
        </is>
      </c>
      <c r="N11" s="11" t="inlineStr">
        <is>
          <t>ABERTO</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Espanha</t>
        </is>
      </c>
      <c r="C12" s="8" t="inlineStr">
        <is>
          <t>PERTE de Descarbonización Industrial, Línea 1 (2026)</t>
        </is>
      </c>
      <c r="D12" s="8" t="inlineStr">
        <is>
          <t>Industrial decarbonisation PERTE, Line 1</t>
        </is>
      </c>
      <c r="E12" s="8" t="inlineStr">
        <is>
          <t>MINCOTUR</t>
        </is>
      </c>
      <c r="F12" s="8" t="inlineStr">
        <is>
          <t>Subvenção</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não indicado</t>
        </is>
      </c>
      <c r="J12" s="8" t="inlineStr">
        <is>
          <t>—</t>
        </is>
      </c>
      <c r="K12" s="10" t="n">
        <v>200000000</v>
      </c>
      <c r="L12" s="8" t="inlineStr">
        <is>
          <t>EUR</t>
        </is>
      </c>
      <c r="M12" s="8" t="inlineStr">
        <is>
          <t>o apoio</t>
        </is>
      </c>
      <c r="N12" s="11" t="inlineStr">
        <is>
          <t>ENCERRADO</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Espanha</t>
        </is>
      </c>
      <c r="C13" s="8" t="inlineStr">
        <is>
          <t>Kit Digital (Segmento III)</t>
        </is>
      </c>
      <c r="D13" s="8" t="inlineStr">
        <is>
          <t>Kit Digital, Segment III</t>
        </is>
      </c>
      <c r="E13" s="8" t="inlineStr">
        <is>
          <t>Red.es</t>
        </is>
      </c>
      <c r="F13" s="8" t="inlineStr">
        <is>
          <t>Subvenção</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o apoio</t>
        </is>
      </c>
      <c r="N13" s="11" t="inlineStr">
        <is>
          <t>ENCERRADO</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Subvenção</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não indicado</t>
        </is>
      </c>
      <c r="L14" s="8" t="inlineStr">
        <is>
          <t>EUR</t>
        </is>
      </c>
      <c r="M14" s="8" t="inlineStr">
        <is>
          <t>nada indicado</t>
        </is>
      </c>
      <c r="N14" s="11" t="inlineStr">
        <is>
          <t>ABERTO</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Subvenção</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não indicado</t>
        </is>
      </c>
      <c r="L15" s="8" t="inlineStr">
        <is>
          <t>EUR</t>
        </is>
      </c>
      <c r="M15" s="8" t="inlineStr">
        <is>
          <t>nada indicado</t>
        </is>
      </c>
      <c r="N15" s="11" t="inlineStr">
        <is>
          <t>ABERTO</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Países Baixos</t>
        </is>
      </c>
      <c r="C16" s="8" t="inlineStr">
        <is>
          <t>Energie-investeringsaftrek (EIA)</t>
        </is>
      </c>
      <c r="D16" s="8" t="inlineStr">
        <is>
          <t>Energy investment allowance</t>
        </is>
      </c>
      <c r="E16" s="8" t="inlineStr">
        <is>
          <t>Belastingdienst / RVO</t>
        </is>
      </c>
      <c r="F16" s="8" t="inlineStr">
        <is>
          <t>Dedução fiscal adicional</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custo elegível</t>
        </is>
      </c>
      <c r="N16" s="11" t="inlineStr">
        <is>
          <t>PERMANENTE</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Países Baixos</t>
        </is>
      </c>
      <c r="C17" s="8" t="inlineStr">
        <is>
          <t>WBSO (S&amp;O-afdrachtvermindering)</t>
        </is>
      </c>
      <c r="D17" s="8" t="inlineStr">
        <is>
          <t>R&amp;D payroll tax credit</t>
        </is>
      </c>
      <c r="E17" s="8" t="inlineStr">
        <is>
          <t>RVO</t>
        </is>
      </c>
      <c r="F17" s="8" t="inlineStr">
        <is>
          <t>Crédito fiscal</t>
        </is>
      </c>
      <c r="G17" s="8" t="inlineStr">
        <is>
          <t>Development and research work, including software development — the customer’s own development effort, not the purchase of an off-the-shelf system.</t>
        </is>
      </c>
      <c r="H17" s="8" t="inlineStr">
        <is>
          <t>rates not verified</t>
        </is>
      </c>
      <c r="I17" s="8" t="inlineStr">
        <is>
          <t>não indicado</t>
        </is>
      </c>
      <c r="J17" s="8" t="inlineStr">
        <is>
          <t>não indicado</t>
        </is>
      </c>
      <c r="K17" s="8" t="inlineStr">
        <is>
          <t>não indicado</t>
        </is>
      </c>
      <c r="L17" s="8" t="inlineStr">
        <is>
          <t>EUR</t>
        </is>
      </c>
      <c r="M17" s="8" t="inlineStr">
        <is>
          <t>nada indicado</t>
        </is>
      </c>
      <c r="N17" s="11" t="inlineStr">
        <is>
          <t>PERMANENTE</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Países Baixos</t>
        </is>
      </c>
      <c r="C18" s="8" t="inlineStr">
        <is>
          <t>SLIM-mkb</t>
        </is>
      </c>
      <c r="D18" s="8" t="inlineStr">
        <is>
          <t>SME learning and development scheme</t>
        </is>
      </c>
      <c r="E18" s="8" t="inlineStr">
        <is>
          <t>Uitvoering van Beleid SZW</t>
        </is>
      </c>
      <c r="F18" s="8" t="inlineStr">
        <is>
          <t>Subvenção</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o apoio</t>
        </is>
      </c>
      <c r="N18" s="11" t="inlineStr">
        <is>
          <t>ENCERRADO</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Bélgica (federal)</t>
        </is>
      </c>
      <c r="C19" s="8" t="inlineStr">
        <is>
          <t>Investeringsaftrek — verhoogde thematische aftrek</t>
        </is>
      </c>
      <c r="D19" s="8" t="inlineStr">
        <is>
          <t>Increased thematic investment deduction</t>
        </is>
      </c>
      <c r="E19" s="8" t="inlineStr">
        <is>
          <t>FOD Financiën (via the VLAIO subsidy database)</t>
        </is>
      </c>
      <c r="F19" s="8" t="inlineStr">
        <is>
          <t>Dedução fiscal adicional</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nada indicado</t>
        </is>
      </c>
      <c r="N19" s="11" t="inlineStr">
        <is>
          <t>PERMANENTE</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Bélgica (federal)</t>
        </is>
      </c>
      <c r="C20" s="8" t="inlineStr">
        <is>
          <t>Investeringsaftrek — digitale investeringen</t>
        </is>
      </c>
      <c r="D20" s="8" t="inlineStr">
        <is>
          <t>Increased basic deduction for digital investments</t>
        </is>
      </c>
      <c r="E20" s="8" t="inlineStr">
        <is>
          <t>FOD Financiën</t>
        </is>
      </c>
      <c r="F20" s="8" t="inlineStr">
        <is>
          <t>Dedução fiscal adicional</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nada indicado</t>
        </is>
      </c>
      <c r="N20" s="11" t="inlineStr">
        <is>
          <t>PERMANENTE</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Bélgica (Flanders)</t>
        </is>
      </c>
      <c r="C21" s="8" t="inlineStr">
        <is>
          <t>GREEN investeringssteun</t>
        </is>
      </c>
      <c r="D21" s="8" t="inlineStr">
        <is>
          <t>GREEN investment support</t>
        </is>
      </c>
      <c r="E21" s="8" t="inlineStr">
        <is>
          <t>VLAIO</t>
        </is>
      </c>
      <c r="F21" s="8" t="inlineStr">
        <is>
          <t>Subvenção</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o apoio</t>
        </is>
      </c>
      <c r="N21" s="11" t="inlineStr">
        <is>
          <t>ABERTO</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Bélgica (Flanders)</t>
        </is>
      </c>
      <c r="C22" s="8" t="inlineStr">
        <is>
          <t>Ecologiepremie+</t>
        </is>
      </c>
      <c r="D22" s="8" t="inlineStr">
        <is>
          <t>Ecology premium+</t>
        </is>
      </c>
      <c r="E22" s="8" t="inlineStr">
        <is>
          <t>VLAIO</t>
        </is>
      </c>
      <c r="F22" s="8" t="inlineStr">
        <is>
          <t>Subvenção</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não indicado</t>
        </is>
      </c>
      <c r="J22" s="8" t="inlineStr">
        <is>
          <t>—</t>
        </is>
      </c>
      <c r="K22" s="10" t="n">
        <v>1000000</v>
      </c>
      <c r="L22" s="8" t="inlineStr">
        <is>
          <t>EUR</t>
        </is>
      </c>
      <c r="M22" s="8" t="inlineStr">
        <is>
          <t>o apoio</t>
        </is>
      </c>
      <c r="N22" s="11" t="inlineStr">
        <is>
          <t>ABERTO</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Bélgica (Flanders)</t>
        </is>
      </c>
      <c r="C23" s="8" t="inlineStr">
        <is>
          <t>kmo-portefeuille</t>
        </is>
      </c>
      <c r="D23" s="8" t="inlineStr">
        <is>
          <t>SME portfolio</t>
        </is>
      </c>
      <c r="E23" s="8" t="inlineStr">
        <is>
          <t>VLAIO</t>
        </is>
      </c>
      <c r="F23" s="8" t="inlineStr">
        <is>
          <t>Subvenção</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o apoio</t>
        </is>
      </c>
      <c r="N23" s="11" t="inlineStr">
        <is>
          <t>ABERTO</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Bélgica (Wallonia)</t>
        </is>
      </c>
      <c r="C24" s="8" t="inlineStr">
        <is>
          <t>Chèque « Maturité numérique »</t>
        </is>
      </c>
      <c r="D24" s="8" t="inlineStr">
        <is>
          <t>Digital maturity cheque</t>
        </is>
      </c>
      <c r="E24" s="8" t="inlineStr">
        <is>
          <t>SPW — chèques-entreprises</t>
        </is>
      </c>
      <c r="F24" s="8" t="inlineStr">
        <is>
          <t>Subvenção</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o apoio</t>
        </is>
      </c>
      <c r="N24" s="11" t="inlineStr">
        <is>
          <t>ABERTO</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Bélgica (Wallonia)</t>
        </is>
      </c>
      <c r="C25" s="8" t="inlineStr">
        <is>
          <t>Chèques énergie (audit global, partiel, de suivi, étude de faisabilité)</t>
        </is>
      </c>
      <c r="D25" s="8" t="inlineStr">
        <is>
          <t>Energy cheques</t>
        </is>
      </c>
      <c r="E25" s="8" t="inlineStr">
        <is>
          <t>SPW — chèques-entreprises</t>
        </is>
      </c>
      <c r="F25" s="8" t="inlineStr">
        <is>
          <t>Subvenção</t>
        </is>
      </c>
      <c r="G25" s="8" t="inlineStr">
        <is>
          <t>Labelled providers’ audit and feasibility work; not equipment purchase.</t>
        </is>
      </c>
      <c r="H25" s="8" t="inlineStr">
        <is>
          <t>75%</t>
        </is>
      </c>
      <c r="I25" s="9" t="n">
        <v>0.75</v>
      </c>
      <c r="J25" s="8" t="inlineStr">
        <is>
          <t>—</t>
        </is>
      </c>
      <c r="K25" s="10" t="n">
        <v>8000</v>
      </c>
      <c r="L25" s="8" t="inlineStr">
        <is>
          <t>EUR</t>
        </is>
      </c>
      <c r="M25" s="8" t="inlineStr">
        <is>
          <t>o apoio</t>
        </is>
      </c>
      <c r="N25" s="11" t="inlineStr">
        <is>
          <t>ABERTO</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Áustria</t>
        </is>
      </c>
      <c r="C26" s="8" t="inlineStr">
        <is>
          <t>UFI – Energiesparmaßnahmen (Umweltförderung im Inland)</t>
        </is>
      </c>
      <c r="D26" s="8" t="inlineStr">
        <is>
          <t>Energy-saving measures in enterprises</t>
        </is>
      </c>
      <c r="E26" s="8" t="inlineStr">
        <is>
          <t>Kommunalkredit Public Consulting / BMK</t>
        </is>
      </c>
      <c r="F26" s="8" t="inlineStr">
        <is>
          <t>Subvenção</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o apoio</t>
        </is>
      </c>
      <c r="N26" s="11" t="inlineStr">
        <is>
          <t>ABERTO</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Áustria</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Subvenção</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não indicado</t>
        </is>
      </c>
      <c r="J27" s="8" t="inlineStr">
        <is>
          <t>não indicado</t>
        </is>
      </c>
      <c r="K27" s="8" t="inlineStr">
        <is>
          <t>não indicado</t>
        </is>
      </c>
      <c r="L27" s="8" t="inlineStr">
        <is>
          <t>EUR</t>
        </is>
      </c>
      <c r="M27" s="8" t="inlineStr">
        <is>
          <t>nada indicado</t>
        </is>
      </c>
      <c r="N27" s="11" t="inlineStr">
        <is>
          <t>ABERTO</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Áustria</t>
        </is>
      </c>
      <c r="C28" s="8" t="inlineStr">
        <is>
          <t>Energieeffizienz-Ausschreibung Juli 2026 (UFI)</t>
        </is>
      </c>
      <c r="D28" s="8" t="inlineStr">
        <is>
          <t>Energy-efficiency tender, July 2026</t>
        </is>
      </c>
      <c r="E28" s="8" t="inlineStr">
        <is>
          <t>Kommunalkredit Public Consulting</t>
        </is>
      </c>
      <c r="F28" s="8" t="inlineStr">
        <is>
          <t>Subvenção</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não indicado</t>
        </is>
      </c>
      <c r="J28" s="10" t="n">
        <v>1000000</v>
      </c>
      <c r="K28" s="8" t="inlineStr">
        <is>
          <t>não indicado</t>
        </is>
      </c>
      <c r="L28" s="8" t="inlineStr">
        <is>
          <t>EUR</t>
        </is>
      </c>
      <c r="M28" s="8" t="inlineStr">
        <is>
          <t>nada indicado</t>
        </is>
      </c>
      <c r="N28" s="11" t="inlineStr">
        <is>
          <t>ABERTO</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Áustria</t>
        </is>
      </c>
      <c r="C29" s="8" t="inlineStr">
        <is>
          <t>KMU.DIGITAL</t>
        </is>
      </c>
      <c r="D29" s="8" t="inlineStr">
        <is>
          <t>SME digital</t>
        </is>
      </c>
      <c r="E29" s="8" t="inlineStr">
        <is>
          <t>aws / BMWET</t>
        </is>
      </c>
      <c r="F29" s="8" t="inlineStr">
        <is>
          <t>Nenhum — encerrado ou revogado</t>
        </is>
      </c>
      <c r="G29" s="8" t="inlineStr">
        <is>
          <t>—</t>
        </is>
      </c>
      <c r="H29" s="8" t="inlineStr">
        <is>
          <t>—</t>
        </is>
      </c>
      <c r="I29" s="8" t="inlineStr">
        <is>
          <t>não indicado</t>
        </is>
      </c>
      <c r="J29" s="8" t="inlineStr">
        <is>
          <t>—</t>
        </is>
      </c>
      <c r="K29" s="8" t="inlineStr">
        <is>
          <t>—</t>
        </is>
      </c>
      <c r="L29" s="8" t="inlineStr">
        <is>
          <t>EUR</t>
        </is>
      </c>
      <c r="M29" s="8" t="inlineStr">
        <is>
          <t>nada indicado</t>
        </is>
      </c>
      <c r="N29" s="11" t="inlineStr">
        <is>
          <t>TERMINADO</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Suécia</t>
        </is>
      </c>
      <c r="C30" s="8" t="inlineStr">
        <is>
          <t>Klimatklivet</t>
        </is>
      </c>
      <c r="D30" s="8" t="inlineStr">
        <is>
          <t>The climate leap</t>
        </is>
      </c>
      <c r="E30" s="8" t="inlineStr">
        <is>
          <t>Naturvårdsverket</t>
        </is>
      </c>
      <c r="F30" s="8" t="inlineStr">
        <is>
          <t>Subvenção</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não indicado</t>
        </is>
      </c>
      <c r="J30" s="8" t="inlineStr">
        <is>
          <t>não indicado</t>
        </is>
      </c>
      <c r="K30" s="8" t="inlineStr">
        <is>
          <t>não indicado</t>
        </is>
      </c>
      <c r="L30" s="8" t="inlineStr">
        <is>
          <t>EUR</t>
        </is>
      </c>
      <c r="M30" s="8" t="inlineStr">
        <is>
          <t>nada indicado</t>
        </is>
      </c>
      <c r="N30" s="11" t="inlineStr">
        <is>
          <t>ENCERRADO</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Suécia</t>
        </is>
      </c>
      <c r="C31" s="8" t="inlineStr">
        <is>
          <t>Energisteget / energikartläggningsstöd</t>
        </is>
      </c>
      <c r="D31" s="8" t="inlineStr">
        <is>
          <t>Energy step / energy-audit support</t>
        </is>
      </c>
      <c r="E31" s="8" t="inlineStr">
        <is>
          <t>Energimyndigheten</t>
        </is>
      </c>
      <c r="F31" s="8" t="inlineStr">
        <is>
          <t>Nenhum — encerrado ou revogado</t>
        </is>
      </c>
      <c r="G31" s="8" t="inlineStr">
        <is>
          <t>—</t>
        </is>
      </c>
      <c r="H31" s="8" t="inlineStr">
        <is>
          <t>—</t>
        </is>
      </c>
      <c r="I31" s="8" t="inlineStr">
        <is>
          <t>não indicado</t>
        </is>
      </c>
      <c r="J31" s="8" t="inlineStr">
        <is>
          <t>—</t>
        </is>
      </c>
      <c r="K31" s="8" t="inlineStr">
        <is>
          <t>—</t>
        </is>
      </c>
      <c r="L31" s="8" t="inlineStr">
        <is>
          <t>EUR</t>
        </is>
      </c>
      <c r="M31" s="8" t="inlineStr">
        <is>
          <t>nada indicado</t>
        </is>
      </c>
      <c r="N31" s="11" t="inlineStr">
        <is>
          <t>NÃO VERIFICADO</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Dinamarca</t>
        </is>
      </c>
      <c r="C32" s="8" t="inlineStr">
        <is>
          <t>Erhvervspuljen (Erhvervstilskud til energieffektiviseringer)</t>
        </is>
      </c>
      <c r="D32" s="8" t="inlineStr">
        <is>
          <t>Business pool for energy efficiency and CO₂ reduction</t>
        </is>
      </c>
      <c r="E32" s="8" t="inlineStr">
        <is>
          <t>Energistyrelsen</t>
        </is>
      </c>
      <c r="F32" s="8" t="inlineStr">
        <is>
          <t>Subvenção</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não indicado</t>
        </is>
      </c>
      <c r="L32" s="8" t="inlineStr">
        <is>
          <t>DKK</t>
        </is>
      </c>
      <c r="M32" s="8" t="inlineStr">
        <is>
          <t>nada indicado</t>
        </is>
      </c>
      <c r="N32" s="11" t="inlineStr">
        <is>
          <t>NÃO VERIFICADO</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Dinamarca</t>
        </is>
      </c>
      <c r="C33" s="8" t="inlineStr">
        <is>
          <t>SMV:Digital (rådgivertilskud)</t>
        </is>
      </c>
      <c r="D33" s="8" t="inlineStr">
        <is>
          <t>SME Digital advisory grant</t>
        </is>
      </c>
      <c r="E33" s="8" t="inlineStr">
        <is>
          <t>Erhvervsstyrelsen / Virksomhedsguiden</t>
        </is>
      </c>
      <c r="F33" s="8" t="inlineStr">
        <is>
          <t>Subvenção</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o apoio</t>
        </is>
      </c>
      <c r="N33" s="11" t="inlineStr">
        <is>
          <t>ABERTO</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Finlândia</t>
        </is>
      </c>
      <c r="C34" s="8" t="inlineStr">
        <is>
          <t>Energiatuki</t>
        </is>
      </c>
      <c r="D34" s="8" t="inlineStr">
        <is>
          <t>Energy aid</t>
        </is>
      </c>
      <c r="E34" s="8" t="inlineStr">
        <is>
          <t>Business Finland</t>
        </is>
      </c>
      <c r="F34" s="8" t="inlineStr">
        <is>
          <t>Subvenção</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custo elegível</t>
        </is>
      </c>
      <c r="N34" s="11" t="inlineStr">
        <is>
          <t>ABERTO</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Suíça</t>
        </is>
      </c>
      <c r="C35" s="8" t="inlineStr">
        <is>
          <t>ProKilowatt — Programme</t>
        </is>
      </c>
      <c r="D35" s="8" t="inlineStr">
        <is>
          <t>ProKilowatt, programme route</t>
        </is>
      </c>
      <c r="E35" s="8" t="inlineStr">
        <is>
          <t>Swiss Federal Office of Energy (SFOE/BFE)</t>
        </is>
      </c>
      <c r="F35" s="8" t="inlineStr">
        <is>
          <t>Subvenção</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custo elegível</t>
        </is>
      </c>
      <c r="N35" s="11" t="inlineStr">
        <is>
          <t>ENCERRADO</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Suíça</t>
        </is>
      </c>
      <c r="C36" s="8" t="inlineStr">
        <is>
          <t>ProKilowatt — Projekte</t>
        </is>
      </c>
      <c r="D36" s="8" t="inlineStr">
        <is>
          <t>ProKilowatt, project route</t>
        </is>
      </c>
      <c r="E36" s="8" t="inlineStr">
        <is>
          <t>Swiss Federal Office of Energy (SFOE/BFE)</t>
        </is>
      </c>
      <c r="F36" s="8" t="inlineStr">
        <is>
          <t>Subvenção</t>
        </is>
      </c>
      <c r="G36" s="8" t="inlineStr">
        <is>
          <t>Individual efficiency projects submitted through the competitive tender.</t>
        </is>
      </c>
      <c r="H36" s="8" t="inlineStr">
        <is>
          <t>not stated on the SFOE page</t>
        </is>
      </c>
      <c r="I36" s="8" t="inlineStr">
        <is>
          <t>não indicado</t>
        </is>
      </c>
      <c r="J36" s="8" t="inlineStr">
        <is>
          <t>não indicado</t>
        </is>
      </c>
      <c r="K36" s="10" t="n">
        <v>6000000</v>
      </c>
      <c r="L36" s="8" t="inlineStr">
        <is>
          <t>CHF</t>
        </is>
      </c>
      <c r="M36" s="8" t="inlineStr">
        <is>
          <t>o apoio</t>
        </is>
      </c>
      <c r="N36" s="11" t="inlineStr">
        <is>
          <t>ABERTO</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Turquia</t>
        </is>
      </c>
      <c r="C37" s="8" t="inlineStr">
        <is>
          <t>KOBİ Dijital Dönüşüm Destek Programı</t>
        </is>
      </c>
      <c r="D37" s="8" t="inlineStr">
        <is>
          <t>SME digital transformation support</t>
        </is>
      </c>
      <c r="E37" s="8" t="inlineStr">
        <is>
          <t>KOSGEB (EBRD-funded)</t>
        </is>
      </c>
      <c r="F37" s="8" t="inlineStr">
        <is>
          <t>Empréstimo — juros cobertos</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não indicado</t>
        </is>
      </c>
      <c r="J37" s="10" t="n">
        <v>1000000</v>
      </c>
      <c r="K37" s="10" t="n">
        <v>20000000</v>
      </c>
      <c r="L37" s="8" t="inlineStr">
        <is>
          <t>TRY</t>
        </is>
      </c>
      <c r="M37" s="8" t="inlineStr">
        <is>
          <t>o empréstimo ou o investimento</t>
        </is>
      </c>
      <c r="N37" s="11" t="inlineStr">
        <is>
          <t>ABERTO</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Turquia</t>
        </is>
      </c>
      <c r="C38" s="8" t="inlineStr">
        <is>
          <t>Kapasite Geliştirme Destek Programı</t>
        </is>
      </c>
      <c r="D38" s="8" t="inlineStr">
        <is>
          <t>Capacity development support programme</t>
        </is>
      </c>
      <c r="E38" s="8" t="inlineStr">
        <is>
          <t>KOSGEB</t>
        </is>
      </c>
      <c r="F38" s="8" t="inlineStr">
        <is>
          <t>Empréstimo — juros cobertos</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não indicado</t>
        </is>
      </c>
      <c r="J38" s="8" t="inlineStr">
        <is>
          <t>—</t>
        </is>
      </c>
      <c r="K38" s="10" t="n">
        <v>20000000</v>
      </c>
      <c r="L38" s="8" t="inlineStr">
        <is>
          <t>TRY</t>
        </is>
      </c>
      <c r="M38" s="8" t="inlineStr">
        <is>
          <t>o empréstimo ou o investimento</t>
        </is>
      </c>
      <c r="N38" s="11" t="inlineStr">
        <is>
          <t>ENCERRADO</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Turquia</t>
        </is>
      </c>
      <c r="C39" s="8" t="inlineStr">
        <is>
          <t>Yeşil Sanayi Destek Programı – Sanayide Temiz ve Döngüsel Ekonomi</t>
        </is>
      </c>
      <c r="D39" s="8" t="inlineStr">
        <is>
          <t>Green industry – clean and circular economy in manufacturing</t>
        </is>
      </c>
      <c r="E39" s="8" t="inlineStr">
        <is>
          <t>KOSGEB (World Bank)</t>
        </is>
      </c>
      <c r="F39" s="8" t="inlineStr">
        <is>
          <t>Subvenção</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o apoio</t>
        </is>
      </c>
      <c r="N39" s="11" t="inlineStr">
        <is>
          <t>NÃO VERIFICADO</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Turquia</t>
        </is>
      </c>
      <c r="C40" s="8" t="inlineStr">
        <is>
          <t>Yeşil Sanayi Destek Programı – güneş enerjisi yatırımları</t>
        </is>
      </c>
      <c r="D40" s="8" t="inlineStr">
        <is>
          <t>Green industry – solar investment</t>
        </is>
      </c>
      <c r="E40" s="8" t="inlineStr">
        <is>
          <t>KOSGEB (World Bank)</t>
        </is>
      </c>
      <c r="F40" s="8" t="inlineStr">
        <is>
          <t>Subvenção</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o apoio</t>
        </is>
      </c>
      <c r="N40" s="11" t="inlineStr">
        <is>
          <t>NÃO VERIFICADO</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Turquia</t>
        </is>
      </c>
      <c r="C41" s="8" t="inlineStr">
        <is>
          <t>TÜBİTAK 1501 Sanayi Ar-Ge Destek Programı</t>
        </is>
      </c>
      <c r="D41" s="8" t="inlineStr">
        <is>
          <t>Industrial R&amp;D support programme</t>
        </is>
      </c>
      <c r="E41" s="8" t="inlineStr">
        <is>
          <t>TÜBİTAK</t>
        </is>
      </c>
      <c r="F41" s="8" t="inlineStr">
        <is>
          <t>Subvenção</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o apoio</t>
        </is>
      </c>
      <c r="N41" s="11" t="inlineStr">
        <is>
          <t>ABERTO</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Turquia</t>
        </is>
      </c>
      <c r="C42" s="8" t="inlineStr">
        <is>
          <t>TÜBİTAK 1507 KOBİ Ar-Ge Başlangıç Destek Programı</t>
        </is>
      </c>
      <c r="D42" s="8" t="inlineStr">
        <is>
          <t>SME R&amp;D start-up support programme</t>
        </is>
      </c>
      <c r="E42" s="8" t="inlineStr">
        <is>
          <t>TÜBİTAK</t>
        </is>
      </c>
      <c r="F42" s="8" t="inlineStr">
        <is>
          <t>Subvenção</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custo elegível</t>
        </is>
      </c>
      <c r="N42" s="11" t="inlineStr">
        <is>
          <t>ABERTO</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Turquia</t>
        </is>
      </c>
      <c r="C43" s="8" t="inlineStr">
        <is>
          <t>Yatırım Teşvik Belgesi (Karar 9903)</t>
        </is>
      </c>
      <c r="D43" s="8" t="inlineStr">
        <is>
          <t>Investment incentive certificate</t>
        </is>
      </c>
      <c r="E43" s="8" t="inlineStr">
        <is>
          <t>Sanayi ve Teknoloji Bakanlığı</t>
        </is>
      </c>
      <c r="F43" s="8" t="inlineStr">
        <is>
          <t>Pacote fiscal e aduaneiro</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não indicado</t>
        </is>
      </c>
      <c r="J43" s="10" t="n">
        <v>6000000</v>
      </c>
      <c r="K43" s="8" t="inlineStr">
        <is>
          <t>não indicado</t>
        </is>
      </c>
      <c r="L43" s="8" t="inlineStr">
        <is>
          <t>TRY</t>
        </is>
      </c>
      <c r="M43" s="8" t="inlineStr">
        <is>
          <t>o empréstimo ou o investimento</t>
        </is>
      </c>
      <c r="N43" s="11" t="inlineStr">
        <is>
          <t>ABERTO</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Turquia</t>
        </is>
      </c>
      <c r="C44" s="8" t="inlineStr">
        <is>
          <t>VAP — Verimlilik Artırıcı Proje</t>
        </is>
      </c>
      <c r="D44" s="8" t="inlineStr">
        <is>
          <t>Efficiency-increasing project support</t>
        </is>
      </c>
      <c r="E44" s="8" t="inlineStr">
        <is>
          <t>Enerji ve Tabii Kaynaklar Bakanlığı</t>
        </is>
      </c>
      <c r="F44" s="8" t="inlineStr">
        <is>
          <t>Subvenção</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o apoio</t>
        </is>
      </c>
      <c r="N44" s="11" t="inlineStr">
        <is>
          <t>NÃO VERIFICADO</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Turquia</t>
        </is>
      </c>
      <c r="C45" s="8" t="inlineStr">
        <is>
          <t>Enerji/karbon yoğunluğu azaltma desteği</t>
        </is>
      </c>
      <c r="D45" s="8" t="inlineStr">
        <is>
          <t>Energy and carbon intensity reduction support</t>
        </is>
      </c>
      <c r="E45" s="8" t="inlineStr">
        <is>
          <t>Enerji ve Tabii Kaynaklar Bakanlığı</t>
        </is>
      </c>
      <c r="F45" s="8" t="inlineStr">
        <is>
          <t>Subvenção</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o apoio</t>
        </is>
      </c>
      <c r="N45" s="11" t="inlineStr">
        <is>
          <t>NÃO VERIFICADO</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Turquia</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Serviço, não dinheiro</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não indicado</t>
        </is>
      </c>
      <c r="J46" s="8" t="inlineStr">
        <is>
          <t>—</t>
        </is>
      </c>
      <c r="K46" s="8" t="inlineStr">
        <is>
          <t>—</t>
        </is>
      </c>
      <c r="L46" s="8" t="inlineStr">
        <is>
          <t>TRY</t>
        </is>
      </c>
      <c r="M46" s="8" t="inlineStr">
        <is>
          <t>nada indicado</t>
        </is>
      </c>
      <c r="N46" s="11" t="inlineStr">
        <is>
          <t>ABERTO</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Turquia</t>
        </is>
      </c>
      <c r="C47" s="8" t="inlineStr">
        <is>
          <t>İşletme Geliştirme Destek Programı (İGDP)</t>
        </is>
      </c>
      <c r="D47" s="8" t="inlineStr">
        <is>
          <t>Business development support programme</t>
        </is>
      </c>
      <c r="E47" s="8" t="inlineStr">
        <is>
          <t>KOSGEB</t>
        </is>
      </c>
      <c r="F47" s="8" t="inlineStr">
        <is>
          <t>Nenhum — encerrado ou revogado</t>
        </is>
      </c>
      <c r="G47" s="8" t="inlineStr">
        <is>
          <t>—</t>
        </is>
      </c>
      <c r="H47" s="8" t="inlineStr">
        <is>
          <t>—</t>
        </is>
      </c>
      <c r="I47" s="8" t="inlineStr">
        <is>
          <t>não indicado</t>
        </is>
      </c>
      <c r="J47" s="8" t="inlineStr">
        <is>
          <t>—</t>
        </is>
      </c>
      <c r="K47" s="8" t="inlineStr">
        <is>
          <t>—</t>
        </is>
      </c>
      <c r="L47" s="8" t="inlineStr">
        <is>
          <t>TRY</t>
        </is>
      </c>
      <c r="M47" s="8" t="inlineStr">
        <is>
          <t>nada indicado</t>
        </is>
      </c>
      <c r="N47" s="11" t="inlineStr">
        <is>
          <t>TERMINADO</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Turquia</t>
        </is>
      </c>
      <c r="C48" s="8" t="inlineStr">
        <is>
          <t>KOBİ Teknoyatırım (Teknolojik Ürün Yatırım)</t>
        </is>
      </c>
      <c r="D48" s="8" t="inlineStr">
        <is>
          <t>SME techno-investment support</t>
        </is>
      </c>
      <c r="E48" s="8" t="inlineStr">
        <is>
          <t>KOSGEB</t>
        </is>
      </c>
      <c r="F48" s="8" t="inlineStr">
        <is>
          <t>Nenhum — encerrado ou revogado</t>
        </is>
      </c>
      <c r="G48" s="8" t="inlineStr">
        <is>
          <t>Machinery and software, under the rules of 11 May 2023 (60%; 2,000,000 TL low and mid-low technology, 10,000,000 TL mid-high and high technology).</t>
        </is>
      </c>
      <c r="H48" s="8" t="inlineStr">
        <is>
          <t>repealed</t>
        </is>
      </c>
      <c r="I48" s="8" t="inlineStr">
        <is>
          <t>não indicado</t>
        </is>
      </c>
      <c r="J48" s="8" t="inlineStr">
        <is>
          <t>—</t>
        </is>
      </c>
      <c r="K48" s="8" t="inlineStr">
        <is>
          <t>—</t>
        </is>
      </c>
      <c r="L48" s="8" t="inlineStr">
        <is>
          <t>TRY</t>
        </is>
      </c>
      <c r="M48" s="8" t="inlineStr">
        <is>
          <t>nada indicado</t>
        </is>
      </c>
      <c r="N48" s="11" t="inlineStr">
        <is>
          <t>TERMINADO</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Turquia</t>
        </is>
      </c>
      <c r="C49" s="8" t="inlineStr">
        <is>
          <t>Teknoloji Odaklı Sanayi Hamlesi (HAMLE)</t>
        </is>
      </c>
      <c r="D49" s="8" t="inlineStr">
        <is>
          <t>Technology-focused industrial move programme</t>
        </is>
      </c>
      <c r="E49" s="8" t="inlineStr">
        <is>
          <t>Sanayi ve Teknoloji Bakanlığı</t>
        </is>
      </c>
      <c r="F49" s="8" t="inlineStr">
        <is>
          <t>Pacote fiscal e aduaneiro</t>
        </is>
      </c>
      <c r="G49" s="8" t="inlineStr">
        <is>
          <t>A bundle of KOSGEB, TÜBİTAK and investment-incentive support.</t>
        </is>
      </c>
      <c r="H49" s="8" t="inlineStr">
        <is>
          <t>not established</t>
        </is>
      </c>
      <c r="I49" s="8" t="inlineStr">
        <is>
          <t>não indicado</t>
        </is>
      </c>
      <c r="J49" s="8" t="inlineStr">
        <is>
          <t>—</t>
        </is>
      </c>
      <c r="K49" s="8" t="inlineStr">
        <is>
          <t>—</t>
        </is>
      </c>
      <c r="L49" s="8" t="inlineStr">
        <is>
          <t>TRY</t>
        </is>
      </c>
      <c r="M49" s="8" t="inlineStr">
        <is>
          <t>nada indicado</t>
        </is>
      </c>
      <c r="N49" s="11" t="inlineStr">
        <is>
          <t>NÃO VERIFICADO</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Turquia</t>
        </is>
      </c>
      <c r="C50" s="8" t="inlineStr">
        <is>
          <t>Teknolojik Ürün Yatırım Destek Programı (TÜYDP)</t>
        </is>
      </c>
      <c r="D50" s="8" t="inlineStr">
        <is>
          <t>Technological product investment support programme</t>
        </is>
      </c>
      <c r="E50" s="8" t="inlineStr">
        <is>
          <t>Sanayi ve Teknoloji Bakanlığı</t>
        </is>
      </c>
      <c r="F50" s="8" t="inlineStr">
        <is>
          <t>Pacote fiscal e aduaneiro</t>
        </is>
      </c>
      <c r="G50" s="8" t="inlineStr">
        <is>
          <t>Investment support for products derived from R&amp;D results.</t>
        </is>
      </c>
      <c r="H50" s="8" t="inlineStr">
        <is>
          <t>not established</t>
        </is>
      </c>
      <c r="I50" s="8" t="inlineStr">
        <is>
          <t>não indicado</t>
        </is>
      </c>
      <c r="J50" s="8" t="inlineStr">
        <is>
          <t>—</t>
        </is>
      </c>
      <c r="K50" s="8" t="inlineStr">
        <is>
          <t>—</t>
        </is>
      </c>
      <c r="L50" s="8" t="inlineStr">
        <is>
          <t>TRY</t>
        </is>
      </c>
      <c r="M50" s="8" t="inlineStr">
        <is>
          <t>nada indicado</t>
        </is>
      </c>
      <c r="N50" s="11" t="inlineStr">
        <is>
          <t>NÃO VERIFICADO</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Onde a fonte dá um intervalo, a ficha Orçamento usa a taxa publicada mais baixa. O intervalo completo está na coluna Taxa.</t>
        </is>
      </c>
    </row>
  </sheetData>
  <autoFilter ref="A1:Q50"/>
  <conditionalFormatting sqref="N2:N50">
    <cfRule type="cellIs" priority="1" operator="equal" dxfId="0">
      <formula>"ENCERRADO"</formula>
    </cfRule>
    <cfRule type="cellIs" priority="2" operator="equal" dxfId="0">
      <formula>"TERMINADO"</formula>
    </cfRule>
    <cfRule type="cellIs" priority="3" operator="equal" dxfId="0">
      <formula>"NÃO VERIFICADO"</formula>
    </cfRule>
    <cfRule type="cellIs" priority="4" operator="equal" dxfId="0">
      <formula>"SUSPENSO"</formula>
    </cfRule>
    <cfRule type="cellIs" priority="5" operator="equal" dxfId="1">
      <formula>"ABERTO"</formula>
    </cfRule>
    <cfRule type="cellIs" priority="6" operator="equal" dxfId="1">
      <formula>"PERMANENTE"</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Orçamento</t>
        </is>
      </c>
    </row>
    <row r="2">
      <c r="A2" s="4" t="inlineStr">
        <is>
          <t>Escolha um programa, introduza as suas rubricas de custo e leia o apoio, o seu custo líquido e a taxa efetiva de subvenção. Todos os valores aqui são fórmulas que pode inspecionar.</t>
        </is>
      </c>
    </row>
    <row r="4">
      <c r="A4" s="3" t="inlineStr">
        <is>
          <t>Programa</t>
        </is>
      </c>
      <c r="B4" s="14" t="inlineStr">
        <is>
          <t>EEW Modul 3 – MSR, Sensorik und Energiemanagement-Software</t>
        </is>
      </c>
      <c r="C4" t="inlineStr">
        <is>
          <t>← escolha na lista pendente</t>
        </is>
      </c>
    </row>
    <row r="5">
      <c r="A5" t="inlineStr">
        <is>
          <t>País</t>
        </is>
      </c>
      <c r="B5" s="15">
        <f>INDEX('Programas'!$B$2:$B$50,MATCH($B$4,'Programas'!$C$2:$C$50,0))</f>
        <v/>
      </c>
    </row>
    <row r="6">
      <c r="A6" t="inlineStr">
        <is>
          <t>Instrumento</t>
        </is>
      </c>
      <c r="B6" s="15">
        <f>INDEX('Programas'!$F$2:$F$50,MATCH($B$4,'Programas'!$C$2:$C$50,0))</f>
        <v/>
      </c>
    </row>
    <row r="7">
      <c r="A7" t="inlineStr">
        <is>
          <t>Estado a 22 de setembro de 2026</t>
        </is>
      </c>
      <c r="B7" s="15">
        <f>INDEX('Programas'!$N$2:$N$50,MATCH($B$4,'Programas'!$C$2:$C$50,0))</f>
        <v/>
      </c>
    </row>
    <row r="8">
      <c r="A8" t="inlineStr">
        <is>
          <t>Taxa da ficha Programas</t>
        </is>
      </c>
      <c r="B8" s="16">
        <f>INDEX('Programas'!$I$2:$I$50,MATCH($B$4,'Programas'!$C$2:$C$50,0))</f>
        <v/>
      </c>
    </row>
    <row r="9">
      <c r="A9" t="inlineStr">
        <is>
          <t>Taxa que quer modelar em alternativa (facultativa)</t>
        </is>
      </c>
      <c r="B9" s="17" t="n"/>
      <c r="C9" s="4" t="inlineStr">
        <is>
          <t>Use isto quando a fonte dá um intervalo ou quando a sua classe de dimensão recebe uma taxa diferente.</t>
        </is>
      </c>
    </row>
    <row r="10">
      <c r="A10" s="3" t="inlineStr">
        <is>
          <t>Taxa usada abaixo</t>
        </is>
      </c>
      <c r="B10" s="18">
        <f>IF(ISNUMBER($B$9),$B$9,IF(ISNUMBER($B$8),$B$8,""))</f>
        <v/>
      </c>
    </row>
    <row r="11">
      <c r="A11" t="inlineStr">
        <is>
          <t>Mínimo (tal como publicado)</t>
        </is>
      </c>
      <c r="B11" s="19">
        <f>INDEX('Programas'!$J$2:$J$50,MATCH($B$4,'Programas'!$C$2:$C$50,0))</f>
        <v/>
      </c>
    </row>
    <row r="12">
      <c r="A12" t="inlineStr">
        <is>
          <t>Máximo (tal como publicado)</t>
        </is>
      </c>
      <c r="B12" s="19">
        <f>INDEX('Programas'!$K$2:$K$50,MATCH($B$4,'Programas'!$C$2:$C$50,0))</f>
        <v/>
      </c>
    </row>
    <row r="13">
      <c r="A13" t="inlineStr">
        <is>
          <t>O máximo incide sobre</t>
        </is>
      </c>
      <c r="B13" s="15">
        <f>INDEX('Programas'!$M$2:$M$50,MATCH($B$4,'Programas'!$C$2:$C$50,0))</f>
        <v/>
      </c>
    </row>
    <row r="14">
      <c r="A14" t="inlineStr">
        <is>
          <t>Moeda</t>
        </is>
      </c>
      <c r="B14" s="15">
        <f>INDEX('Programas'!$L$2:$L$50,MATCH($B$4,'Programas'!$C$2:$C$50,0))</f>
        <v/>
      </c>
    </row>
    <row r="15">
      <c r="A15" t="inlineStr">
        <is>
          <t>A sua taxa de IRC</t>
        </is>
      </c>
      <c r="B15" s="17" t="n"/>
      <c r="C15" s="4" t="inlineStr">
        <is>
          <t>Só é necessária para uma dedução fiscal adicional, cujo valor em caixa é a dedução multiplicada pela sua taxa de imposto. Este pack não indica qualquer taxa de imposto para nenhum país — introduza a sua.</t>
        </is>
      </c>
    </row>
    <row r="16">
      <c r="A16" t="inlineStr">
        <is>
          <t>Prazo nocional do empréstimo, anos</t>
        </is>
      </c>
      <c r="B16" s="20" t="n">
        <v>5</v>
      </c>
      <c r="C16" s="4" t="inlineStr">
        <is>
          <t>Usado apenas para uma bonificação de juros. A Nuova Sabatini é calculada sobre um prazo convencional de cinco anos.</t>
        </is>
      </c>
    </row>
    <row r="17">
      <c r="A17" t="inlineStr">
        <is>
          <t>Montante financiado (instrumentos de empréstimo e juros)</t>
        </is>
      </c>
      <c r="B17" s="21" t="n"/>
      <c r="C17" s="4" t="inlineStr">
        <is>
          <t>Deixe em branco para usar o custo total do projeto.</t>
        </is>
      </c>
    </row>
    <row r="18" ht="46" customHeight="1">
      <c r="A18" t="inlineStr">
        <is>
          <t>Teto de equipamento + formação como parcela do custo elegível</t>
        </is>
      </c>
      <c r="B18" s="22" t="n">
        <v>1</v>
      </c>
      <c r="C18" s="4" t="inlineStr">
        <is>
          <t>Introduza 100 % se o seu programa não fixar esse teto. Tetos encontrados nesta investigação: Transizione 5.0 — formação ≤10 % do investimento em infraestrutura, máximo 300 000 €; Digitalbonus Bayern — consultoria e formação até 50 % dos custos elegíveis.</t>
        </is>
      </c>
    </row>
    <row r="19" ht="70" customHeight="1">
      <c r="A19" s="3" t="inlineStr">
        <is>
          <t>Notas deste programa</t>
        </is>
      </c>
      <c r="B19" s="23">
        <f>INDEX('Programas'!$P$2:$P$50,MATCH($B$4,'Programas'!$C$2:$C$50,0))</f>
        <v/>
      </c>
    </row>
    <row r="21" ht="40" customHeight="1">
      <c r="A21" s="7" t="inlineStr">
        <is>
          <t>Categoria de custo</t>
        </is>
      </c>
      <c r="B21" s="7" t="inlineStr">
        <is>
          <t>A sua descrição</t>
        </is>
      </c>
      <c r="C21" s="7" t="inlineStr">
        <is>
          <t>Montante</t>
        </is>
      </c>
      <c r="D21" s="7" t="inlineStr">
        <is>
          <t>Elegível?</t>
        </is>
      </c>
      <c r="E21" s="7" t="inlineStr">
        <is>
          <t>Conta para o teto de equipamento + formação?</t>
        </is>
      </c>
      <c r="F21" s="7" t="inlineStr">
        <is>
          <t>Montante elegível</t>
        </is>
      </c>
    </row>
    <row r="22">
      <c r="A22" s="4" t="inlineStr">
        <is>
          <t>Software de monitorização — licenças ou subscrição para o período do projeto</t>
        </is>
      </c>
      <c r="B22" s="13" t="inlineStr">
        <is>
          <t>EXEMPLO — substitua pelos seus dados</t>
        </is>
      </c>
      <c r="C22" s="21" t="n">
        <v>60000</v>
      </c>
      <c r="D22" s="14" t="inlineStr">
        <is>
          <t>Sim</t>
        </is>
      </c>
      <c r="E22" s="14" t="inlineStr">
        <is>
          <t>Não</t>
        </is>
      </c>
      <c r="F22" s="19">
        <f>IF(D22="Sim",C22,0)</f>
        <v/>
      </c>
    </row>
    <row r="23">
      <c r="A23" s="4" t="inlineStr">
        <is>
          <t>Serviços de implementação, configuração e integração</t>
        </is>
      </c>
      <c r="B23" s="13" t="n"/>
      <c r="C23" s="21" t="n">
        <v>45000</v>
      </c>
      <c r="D23" s="14" t="inlineStr">
        <is>
          <t>Sim</t>
        </is>
      </c>
      <c r="E23" s="14" t="inlineStr">
        <is>
          <t>Não</t>
        </is>
      </c>
      <c r="F23" s="19">
        <f>IF(D23="Sim",C23,0)</f>
        <v/>
      </c>
    </row>
    <row r="24">
      <c r="A24" s="4" t="inlineStr">
        <is>
          <t>Equipamento e sensores — gateways, módulos de E/S, contadores</t>
        </is>
      </c>
      <c r="B24" s="13" t="n"/>
      <c r="C24" s="21" t="n">
        <v>30000</v>
      </c>
      <c r="D24" s="14" t="inlineStr">
        <is>
          <t>Sim</t>
        </is>
      </c>
      <c r="E24" s="14" t="inlineStr">
        <is>
          <t>Sim</t>
        </is>
      </c>
      <c r="F24" s="19">
        <f>IF(D24="Sim",C24,0)</f>
        <v/>
      </c>
    </row>
    <row r="25">
      <c r="A25" s="4" t="inlineStr">
        <is>
          <t>Terminais e ecrãs na fábrica</t>
        </is>
      </c>
      <c r="B25" s="13" t="n"/>
      <c r="C25" s="21" t="n">
        <v>12000</v>
      </c>
      <c r="D25" s="14" t="inlineStr">
        <is>
          <t>Sim</t>
        </is>
      </c>
      <c r="E25" s="14" t="inlineStr">
        <is>
          <t>Sim</t>
        </is>
      </c>
      <c r="F25" s="19">
        <f>IF(D25="Sim",C25,0)</f>
        <v/>
      </c>
    </row>
    <row r="26">
      <c r="A26" s="4" t="inlineStr">
        <is>
          <t>Formação de operadores, técnicos e chefias</t>
        </is>
      </c>
      <c r="B26" s="13" t="n"/>
      <c r="C26" s="21" t="n">
        <v>8000</v>
      </c>
      <c r="D26" s="14" t="inlineStr">
        <is>
          <t>Sim</t>
        </is>
      </c>
      <c r="E26" s="14" t="inlineStr">
        <is>
          <t>Sim</t>
        </is>
      </c>
      <c r="F26" s="19">
        <f>IF(D26="Sim",C26,0)</f>
        <v/>
      </c>
    </row>
    <row r="27">
      <c r="A27" s="4" t="inlineStr">
        <is>
          <t>Outros (gestão de projeto, consultoria, imprevistos)</t>
        </is>
      </c>
      <c r="B27" s="13" t="n"/>
      <c r="C27" s="21" t="n">
        <v>10000</v>
      </c>
      <c r="D27" s="14" t="inlineStr">
        <is>
          <t>Sim</t>
        </is>
      </c>
      <c r="E27" s="14" t="inlineStr">
        <is>
          <t>Não</t>
        </is>
      </c>
      <c r="F27" s="19">
        <f>IF(D27="Sim",C27,0)</f>
        <v/>
      </c>
    </row>
    <row r="29">
      <c r="A29" s="24" t="inlineStr">
        <is>
          <t>Custo total do projeto</t>
        </is>
      </c>
      <c r="C29" s="19">
        <f>SUM(C22:C27)</f>
        <v/>
      </c>
    </row>
    <row r="30">
      <c r="A30" s="24" t="inlineStr">
        <is>
          <t>Custo elegível, antes do teto</t>
        </is>
      </c>
      <c r="C30" s="19">
        <f>SUM(F22:F27)</f>
        <v/>
      </c>
    </row>
    <row r="31">
      <c r="A31" s="24" t="inlineStr">
        <is>
          <t>Equipamento + formação elegíveis</t>
        </is>
      </c>
      <c r="C31" s="19">
        <f>SUMIFS(F22:F27,E22:E27,"Sim")</f>
        <v/>
      </c>
    </row>
    <row r="32">
      <c r="A32" s="24" t="inlineStr">
        <is>
          <t>Custo elegível fora do teto</t>
        </is>
      </c>
      <c r="C32" s="19">
        <f>C30-C31</f>
        <v/>
      </c>
    </row>
    <row r="33">
      <c r="A33" s="24" t="inlineStr">
        <is>
          <t>Equipamento + formação que cabem no teto</t>
        </is>
      </c>
      <c r="C33" s="19">
        <f>IF($B$18&gt;=1,C31,MIN(C31,$B$18*C32/(1-$B$18)))</f>
        <v/>
      </c>
    </row>
    <row r="34">
      <c r="A34" s="24" t="inlineStr">
        <is>
          <t>Base elegível depois do teto</t>
        </is>
      </c>
      <c r="C34" s="19">
        <f>C32+C33</f>
        <v/>
      </c>
    </row>
    <row r="35">
      <c r="A35" s="24" t="inlineStr">
        <is>
          <t>Verificação do teto</t>
        </is>
      </c>
      <c r="C35" s="15">
        <f>IF(C33&lt;C31-0.000001,"Acima do teto — o excesso foi retirado da base elegível","Dentro do teto")</f>
        <v/>
      </c>
    </row>
    <row r="36">
      <c r="A36" s="24" t="inlineStr">
        <is>
          <t>Base sobre a qual o apoio é calculado</t>
        </is>
      </c>
      <c r="C36" s="19">
        <f>IF(AND($B$13="custo elegível",ISNUMBER($B$12)),MIN(C34,$B$12),C34)</f>
        <v/>
      </c>
    </row>
    <row r="37">
      <c r="A37" s="24" t="inlineStr">
        <is>
          <t>Apoio antes do limite</t>
        </is>
      </c>
      <c r="C37" s="19">
        <f>IF($B$10="","",IF(OR($B$6="Empréstimo — juros cobertos",$B$6="Serviço, não dinheiro",$B$6="Nenhum — encerrado ou revogado",$B$6="Pacote fiscal e aduaneiro"),0,IF($B$6="Dedução fiscal adicional",IF(ISNUMBER($B$15),C36*$B$10*$B$15,0),IF($B$6="Bonificação de juros",IF(ISNUMBER($B$16),IF(ISNUMBER($B$17),$B$17,C29)*$B$10*$B$16,0),C36*$B$10))))</f>
        <v/>
      </c>
    </row>
    <row r="38">
      <c r="A38" s="24" t="inlineStr">
        <is>
          <t>Apoio</t>
        </is>
      </c>
      <c r="C38" s="25">
        <f>IF(C37="","",IF(AND($B$13="o apoio",ISNUMBER($B$12)),MIN(C37,$B$12),C37))</f>
        <v/>
      </c>
    </row>
    <row r="39" ht="44" customHeight="1">
      <c r="A39" s="24" t="inlineStr">
        <is>
          <t>Como este apoio foi calculado</t>
        </is>
      </c>
      <c r="C39" s="26">
        <f>IF($B$10="","Sem taxa: a fonte não indica nenhuma. Introduza acima uma taxa sua para modelar.",IF(AND($B$6="Dedução fiscal adicional",NOT(ISNUMBER($B$15))),"Uma dedução fiscal adicional vale a dedução multiplicada pela sua taxa de imposto. Introduza acima a sua taxa de IRC.",IF($B$6="Bonificação de juros","Bonificação de juros. Este é o limite superior não atualizado: montante financiado × taxa × prazo. A entidade que concede calcula-a num plano de amortização, pelo que a bonificação real é menor, e o cálculo dela prevalece.",IF(OR($B$6="Empréstimo — juros cobertos",$B$6="Serviço, não dinheiro",$B$6="Nenhum — encerrado ou revogado",$B$6="Pacote fiscal e aduaneiro"),"O apoio é um empréstimo com os juros cobertos, não uma subvenção. Não há apoio a calcular; modele à parte os juros que evita.",IF(AND($B$13="o apoio",ISNUMBER($B$12),C37&gt;$B$12),"Limitado ao máximo publicado.",IF($B$6="Dedução fiscal adicional","Base × taxa × a sua taxa de imposto.","Base × taxa."))))))</f>
        <v/>
      </c>
    </row>
    <row r="40">
      <c r="A40" s="24" t="inlineStr">
        <is>
          <t>Custo líquido para si</t>
        </is>
      </c>
      <c r="C40" s="25">
        <f>IF(ISNUMBER(C38),C29-C38,"")</f>
        <v/>
      </c>
    </row>
    <row r="41">
      <c r="A41" s="24" t="inlineStr">
        <is>
          <t>Taxa efetiva de subvenção</t>
        </is>
      </c>
      <c r="C41" s="18">
        <f>IF(AND(ISNUMBER(C38),C29&gt;0),C38/C29,"")</f>
        <v/>
      </c>
    </row>
    <row r="42">
      <c r="A42" s="24" t="inlineStr">
        <is>
          <t>Verificação do mínimo</t>
        </is>
      </c>
      <c r="C42" s="15">
        <f>IF(NOT(ISNUMBER($B$11)),"—",IF(NOT(ISNUMBER(C38)),"—",IF(C38&gt;=$B$11,"Acima do mínimo publicado","Abaixo do mínimo publicado")))</f>
        <v/>
      </c>
    </row>
    <row r="43">
      <c r="A43" s="24" t="inlineStr">
        <is>
          <t>Verificação do estado</t>
        </is>
      </c>
      <c r="C43" s="15">
        <f>IF(OR($B$7="ABERTO",$B$7="PERMANENTE"),"Aberto a 22 de setembro de 2026 — confirme ainda assim o aviso em vigor","Este programa não está aberto — o valor acima é apenas um número de planeamento")</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"Acima do teto — o excesso foi retirado da base elegível"</formula>
    </cfRule>
    <cfRule type="cellIs" priority="2" operator="equal" dxfId="1">
      <formula>"Dentro do teto"</formula>
    </cfRule>
  </conditionalFormatting>
  <conditionalFormatting sqref="C42">
    <cfRule type="cellIs" priority="3" operator="equal" dxfId="0">
      <formula>"Abaixo do mínimo publicado"</formula>
    </cfRule>
    <cfRule type="cellIs" priority="4" operator="equal" dxfId="1">
      <formula>"Acima do mínimo publicado"</formula>
    </cfRule>
  </conditionalFormatting>
  <conditionalFormatting sqref="C43">
    <cfRule type="cellIs" priority="5" operator="equal" dxfId="0">
      <formula>"Este programa não está aberto — o valor acima é apenas um número de planeamento"</formula>
    </cfRule>
    <cfRule type="cellIs" priority="6" operator="equal" dxfId="1">
      <formula>"Aberto a 22 de setembro de 2026 — confirme ainda assim o aviso em vigor"</formula>
    </cfRule>
  </conditionalFormatting>
  <conditionalFormatting sqref="B7">
    <cfRule type="cellIs" priority="7" operator="notEqual" dxfId="2">
      <formula>"ABERTO"</formula>
    </cfRule>
  </conditionalFormatting>
  <dataValidations count="2">
    <dataValidation sqref="B4" showDropDown="0" showInputMessage="0" showErrorMessage="0" allowBlank="0" type="list">
      <formula1>='Programas'!$C$2:$C$50</formula1>
    </dataValidation>
    <dataValidation sqref="D22 D23 D24 D25 D26 D27 E22 E23 E24 E25 E26 E27" showDropDown="0" showInputMessage="0" showErrorMessage="0" allowBlank="0" type="list">
      <formula1>"Sim,Não"</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Condição</t>
        </is>
      </c>
      <c r="C1" s="7" t="inlineStr">
        <is>
          <t>Porque decide uma candidatura, e de onde vem</t>
        </is>
      </c>
      <c r="D1" s="7" t="inlineStr">
        <is>
          <t>A sua resposta</t>
        </is>
      </c>
      <c r="E1" s="7" t="inlineStr">
        <is>
          <t>Prova que tem</t>
        </is>
      </c>
      <c r="F1" s="7" t="inlineStr">
        <is>
          <t>Onde está guardada</t>
        </is>
      </c>
      <c r="G1" s="7" t="inlineStr">
        <is>
          <t>Responsável</t>
        </is>
      </c>
      <c r="H1" s="7" t="inlineStr">
        <is>
          <t>Data de verificação</t>
        </is>
      </c>
      <c r="I1" s="7" t="inlineStr">
        <is>
          <t>Sinal</t>
        </is>
      </c>
    </row>
    <row r="2" ht="46" customHeight="1">
      <c r="A2" t="n">
        <v>1</v>
      </c>
      <c r="B2" s="4" t="inlineStr">
        <is>
          <t>Estatuto de PME segundo a definição da UE, testado sobre todo o grupo de empresas associadas</t>
        </is>
      </c>
      <c r="C2" s="4" t="inlineStr">
        <is>
          <t>As taxas são fixadas por classe de dimensão quase em toda a parte: o EEW Modul 3 paga 45 % às pequenas, 35 % às médias, 25 % às grandes; o Modul 4 exclui por completo as grandes empresas; a taxa do UFI austríaco varia entre 15/20/25 % conforme a dimensão. Uma participação de parceiro ou associada pode fazê-lo subir à classe seguinte.</t>
        </is>
      </c>
      <c r="D2" s="14" t="n"/>
      <c r="E2" s="14" t="n"/>
      <c r="F2" s="14" t="n"/>
      <c r="G2" s="14" t="n"/>
      <c r="H2" s="14" t="n"/>
      <c r="I2" s="27">
        <f>IF(OR(D2="",D2="Não",D2="Desconhecido"),"VERIFICAR","")</f>
        <v/>
      </c>
    </row>
    <row r="3" ht="46" customHeight="1">
      <c r="A3" t="n">
        <v>2</v>
      </c>
      <c r="B3" s="4" t="inlineStr">
        <is>
          <t>Sede ou estabelecimento na região certa</t>
        </is>
      </c>
      <c r="C3" s="4" t="inlineStr">
        <is>
          <t>O Digitalbonus Bayern exige um estabelecimento na Baviera; o MID-Digitalisierung uma sede na NRW; os chèques valões uma sede principal na Valónia; SITCE e SICE são específicos por NUTS II.</t>
        </is>
      </c>
      <c r="D3" s="14" t="n"/>
      <c r="E3" s="14" t="n"/>
      <c r="F3" s="14" t="n"/>
      <c r="G3" s="14" t="n"/>
      <c r="H3" s="14" t="n"/>
      <c r="I3" s="27">
        <f>IF(OR(D3="",D3="Não",D3="Desconhecido"),"VERIFICAR","")</f>
        <v/>
      </c>
    </row>
    <row r="4" ht="46" customHeight="1">
      <c r="A4" t="n">
        <v>3</v>
      </c>
      <c r="B4" s="4" t="inlineStr">
        <is>
          <t>Setor e código NACE elegíveis</t>
        </is>
      </c>
      <c r="C4" s="4" t="inlineStr">
        <is>
          <t>O empréstimo de transformação digital da KOSGEB abrange apenas a secção C da NACE e exclui as microempresas. O Digitalbonus Bayern exclui profissionais liberais, hospitais, agricultura e empresas públicas.</t>
        </is>
      </c>
      <c r="D4" s="14" t="n"/>
      <c r="E4" s="14" t="n"/>
      <c r="F4" s="14" t="n"/>
      <c r="G4" s="14" t="n"/>
      <c r="H4" s="14" t="n"/>
      <c r="I4" s="27">
        <f>IF(OR(D4="",D4="Não",D4="Desconhecido"),"VERIFICAR","")</f>
        <v/>
      </c>
    </row>
    <row r="5" ht="46" customHeight="1">
      <c r="A5" t="n">
        <v>4</v>
      </c>
      <c r="B5" s="4" t="inlineStr">
        <is>
          <t>Limiares de microempresa, trabalhadores e volume de negócios</t>
        </is>
      </c>
      <c r="C5" s="4" t="inlineStr">
        <is>
          <t>Digitalbonus Bayern: menos de 50 trabalhadores e volume de negócios ou balanço ≤10 milhões de €. SMV:Digital: pelo menos 2 equivalentes a tempo inteiro.</t>
        </is>
      </c>
      <c r="D5" s="14" t="n"/>
      <c r="E5" s="14" t="n"/>
      <c r="F5" s="14" t="n"/>
      <c r="G5" s="14" t="n"/>
      <c r="H5" s="14" t="n"/>
      <c r="I5" s="27">
        <f>IF(OR(D5="",D5="Não",D5="Desconhecido"),"VERIFICAR","")</f>
        <v/>
      </c>
    </row>
    <row r="6" ht="46" customHeight="1">
      <c r="A6" t="n">
        <v>5</v>
      </c>
      <c r="B6" s="4" t="inlineStr">
        <is>
          <t>De minimis recebidos nos três exercícios fiscais anteriores</t>
        </is>
      </c>
      <c r="C6" s="4" t="inlineStr">
        <is>
          <t>O MID-Digitalisierung limita os de minimis anteriores a 300 000 €; os apoios do Klimatklivet estão limitados a 300 000 € em três anos; o Vergroeningsscan flamengo corre em de minimis. Tem de conseguir declarar o total acumulado.</t>
        </is>
      </c>
      <c r="D6" s="14" t="n"/>
      <c r="E6" s="14" t="n"/>
      <c r="F6" s="14" t="n"/>
      <c r="G6" s="14" t="n"/>
      <c r="H6" s="14" t="n"/>
      <c r="I6" s="27">
        <f>IF(OR(D6="",D6="Não",D6="Desconhecido"),"VERIFICAR","")</f>
        <v/>
      </c>
    </row>
    <row r="7" ht="46" customHeight="1">
      <c r="A7" t="n">
        <v>6</v>
      </c>
      <c r="B7" s="4" t="inlineStr">
        <is>
          <t>Investimento comunicado à entidade antes de ser assumido</t>
        </is>
      </c>
      <c r="C7" s="4" t="inlineStr">
        <is>
          <t>O EIA nos Países Baixos tem de ser comunicado à RVO com antecedência. É de longe a forma mais comum de perder uma candidatura neerlandesa.</t>
        </is>
      </c>
      <c r="D7" s="14" t="n"/>
      <c r="E7" s="14" t="n"/>
      <c r="F7" s="14" t="n"/>
      <c r="G7" s="14" t="n"/>
      <c r="H7" s="14" t="n"/>
      <c r="I7" s="27">
        <f>IF(OR(D7="",D7="Não",D7="Desconhecido"),"VERIFICAR","")</f>
        <v/>
      </c>
    </row>
    <row r="8" ht="46" customHeight="1">
      <c r="A8" t="n">
        <v>7</v>
      </c>
      <c r="B8" s="4" t="inlineStr">
        <is>
          <t>Reserva ou prenotazione feita antes do investimento</t>
        </is>
      </c>
      <c r="C8" s="4" t="inlineStr">
        <is>
          <t>O iperammortamento italiano passa pelo GSE: prenotazione, depois confirmação no prazo de 60 dias após a aprovação do GSE, depois uma comunicação de conclusão até 15 de novembro de 2028.</t>
        </is>
      </c>
      <c r="D8" s="14" t="n"/>
      <c r="E8" s="14" t="n"/>
      <c r="F8" s="14" t="n"/>
      <c r="G8" s="14" t="n"/>
      <c r="H8" s="14" t="n"/>
      <c r="I8" s="27">
        <f>IF(OR(D8="",D8="Não",D8="Desconhecido"),"VERIFICAR","")</f>
        <v/>
      </c>
    </row>
    <row r="9" ht="46" customHeight="1">
      <c r="A9" t="n">
        <v>8</v>
      </c>
      <c r="B9" s="4" t="inlineStr">
        <is>
          <t>Nenhum trabalho iniciado, e nada encomendado, antes da aprovação</t>
        </is>
      </c>
      <c r="C9" s="4" t="inlineStr">
        <is>
          <t>As condições do programa ProKilowatt de 2026 excluem medidas já executadas antes da aprovação. A maioria dos regimes de subvenção segue a mesma linha.</t>
        </is>
      </c>
      <c r="D9" s="14" t="n"/>
      <c r="E9" s="14" t="n"/>
      <c r="F9" s="14" t="n"/>
      <c r="G9" s="14" t="n"/>
      <c r="H9" s="14" t="n"/>
      <c r="I9" s="27">
        <f>IF(OR(D9="",D9="Não",D9="Desconhecido"),"VERIFICAR","")</f>
        <v/>
      </c>
    </row>
    <row r="10" ht="46" customHeight="1">
      <c r="A10" t="n">
        <v>9</v>
      </c>
      <c r="B10" s="4" t="inlineStr">
        <is>
          <t>Certificado regional de elegibilidade obtido</t>
        </is>
      </c>
      <c r="C10" s="4" t="inlineStr">
        <is>
          <t>A dedução temática federal majorada belga (40 % PME / 30 % grandes) exige um certificado regional a atestar que o investimento qualifica. Sem ele, a dedução volta à taxa base.</t>
        </is>
      </c>
      <c r="D10" s="14" t="n"/>
      <c r="E10" s="14" t="n"/>
      <c r="F10" s="14" t="n"/>
      <c r="G10" s="14" t="n"/>
      <c r="H10" s="14" t="n"/>
      <c r="I10" s="27">
        <f>IF(OR(D10="",D10="Não",D10="Desconhecido"),"VERIFICAR","")</f>
        <v/>
      </c>
    </row>
    <row r="11" ht="46" customHeight="1">
      <c r="A11" t="n">
        <v>10</v>
      </c>
      <c r="B11" s="4" t="inlineStr">
        <is>
          <t>O ativo consta da lista publicada de tecnologias elegíveis</t>
        </is>
      </c>
      <c r="C11" s="4" t="inlineStr">
        <is>
          <t>O EIA só paga ativos que constem da Energielijst, e a Energielijst 2026 não tem um código autónomo para um sistema de monitorização de energia, contagem parcial ou gestão de energia — a medição só aparece como componente de um ativo listado. A Ecologiepremie+ funciona da mesma forma através da sua Limitatieve Technologieënlijst, onde não figura qualquer tecnologia de contagem.</t>
        </is>
      </c>
      <c r="D11" s="14" t="n"/>
      <c r="E11" s="14" t="n"/>
      <c r="F11" s="14" t="n"/>
      <c r="G11" s="14" t="n"/>
      <c r="H11" s="14" t="n"/>
      <c r="I11" s="27">
        <f>IF(OR(D11="",D11="Não",D11="Desconhecido"),"VERIFICAR","")</f>
        <v/>
      </c>
    </row>
    <row r="12" ht="46" customHeight="1">
      <c r="A12" t="n">
        <v>11</v>
      </c>
      <c r="B12" s="4" t="inlineStr">
        <is>
          <t>Poupança de energia quantificada, comprovada e — onde exigido — auditada</t>
        </is>
      </c>
      <c r="C12" s="4" t="inlineStr">
        <is>
          <t>O EEW Modul 4 exige prova de que a procura de energia final desce pelo menos 15 %. O UFI austríaco exige uma poupança mínima de 4 toneladas de CO2 por ano. O Erhvervspuljen dinamarquês calcula ele próprio o apoio a 1 000 DKK por tonelada de CO2 ou 20 øre por kWh poupado: sem medição, não há apoio.</t>
        </is>
      </c>
      <c r="D12" s="14" t="n"/>
      <c r="E12" s="14" t="n"/>
      <c r="F12" s="14" t="n"/>
      <c r="G12" s="14" t="n"/>
      <c r="H12" s="14" t="n"/>
      <c r="I12" s="27">
        <f>IF(OR(D12="",D12="Não",D12="Desconhecido"),"VERIFICAR","")</f>
        <v/>
      </c>
    </row>
    <row r="13" ht="46" customHeight="1">
      <c r="A13" t="n">
        <v>12</v>
      </c>
      <c r="B13" s="4" t="inlineStr">
        <is>
          <t>Investimento mínimo ou apoio mínimo atingido</t>
        </is>
      </c>
      <c r="C13" s="4" t="inlineStr">
        <is>
          <t>UFI: investimento de pelo menos 10 000 € e inferior a 1,0 milhões de €. GREEN: investimento mínimo 50 000 €. EIA: 2 500 € por ativo. Energiatuki: 10 000–5 000 000 €. Nuova Sabatini: financiamento 20 000–4 000 000 €. O certificado de investimento turco tem um piso de 6 000 000 TL.</t>
        </is>
      </c>
      <c r="D13" s="14" t="n"/>
      <c r="E13" s="14" t="n"/>
      <c r="F13" s="14" t="n"/>
      <c r="G13" s="14" t="n"/>
      <c r="H13" s="14" t="n"/>
      <c r="I13" s="27">
        <f>IF(OR(D13="",D13="Não",D13="Desconhecido"),"VERIFICAR","")</f>
        <v/>
      </c>
    </row>
    <row r="14" ht="46" customHeight="1">
      <c r="A14" t="n">
        <v>13</v>
      </c>
      <c r="B14" s="4" t="inlineStr">
        <is>
          <t>Máximo não consumido já por outro projeto</t>
        </is>
      </c>
      <c r="C14" s="4" t="inlineStr">
        <is>
          <t>Vários tetos são por empresa e por período, não por projeto: a Ecologiepremie+ e o GREEN limitam a 1 milhão de € por empresa em três anos, o kmo-portefeuille a 7 500 € por ano, os chèques valões a 50 000 € em três anos.</t>
        </is>
      </c>
      <c r="D14" s="14" t="n"/>
      <c r="E14" s="14" t="n"/>
      <c r="F14" s="14" t="n"/>
      <c r="G14" s="14" t="n"/>
      <c r="H14" s="14" t="n"/>
      <c r="I14" s="27">
        <f>IF(OR(D14="",D14="Não",D14="Desconhecido"),"VERIFICAR","")</f>
        <v/>
      </c>
    </row>
    <row r="15" ht="46" customHeight="1">
      <c r="A15" t="n">
        <v>14</v>
      </c>
      <c r="B15" s="4" t="inlineStr">
        <is>
          <t>Contratação feita segundo as regras do programa, com orçamentos datados</t>
        </is>
      </c>
      <c r="C15" s="4" t="inlineStr">
        <is>
          <t>Onde um programa financia o trabalho de um terceiro — os chèques valões e flamengos, SMV:Digital, MID-Digitalisierung — o prestador tem muitas vezes de estar acreditado e o trabalho tem de ser contratado e faturado pela ordem certa.</t>
        </is>
      </c>
      <c r="D15" s="14" t="n"/>
      <c r="E15" s="14" t="n"/>
      <c r="F15" s="14" t="n"/>
      <c r="G15" s="14" t="n"/>
      <c r="H15" s="14" t="n"/>
      <c r="I15" s="27">
        <f>IF(OR(D15="",D15="Não",D15="Desconhecido"),"VERIFICAR","")</f>
        <v/>
      </c>
    </row>
    <row r="16" ht="46" customHeight="1">
      <c r="A16" t="n">
        <v>15</v>
      </c>
      <c r="B16" s="4" t="inlineStr">
        <is>
          <t>Prestador certificado ou acreditado usado onde é exigido</t>
        </is>
      </c>
      <c r="C16" s="4" t="inlineStr">
        <is>
          <t>O Vergroeningsscan flamengo é prestado por doze gabinetes de consultoria selecionados; os chèques valões financiam apenas prestadores com rótulo; o MID-Digitalisierung exige um prestador externo que execute ou acompanhe o projeto.</t>
        </is>
      </c>
      <c r="D16" s="14" t="n"/>
      <c r="E16" s="14" t="n"/>
      <c r="F16" s="14" t="n"/>
      <c r="G16" s="14" t="n"/>
      <c r="H16" s="14" t="n"/>
      <c r="I16" s="27">
        <f>IF(OR(D16="",D16="Não",D16="Desconhecido"),"VERIFICAR","")</f>
        <v/>
      </c>
    </row>
    <row r="17" ht="46" customHeight="1">
      <c r="A17" t="n">
        <v>16</v>
      </c>
      <c r="B17" s="4" t="inlineStr">
        <is>
          <t>Acordo de eficiência energética assinado, ou a operação estruturada como contrato ESCO</t>
        </is>
      </c>
      <c r="C17" s="4" t="inlineStr">
        <is>
          <t>Na Finlândia, o Energiatuki paga 20 % dentro do energiatehokkuussopimus e 25 % através de uma ESCO, contra 15 % sem acordo. Vale 5 a 10 pontos de intensidade.</t>
        </is>
      </c>
      <c r="D17" s="14" t="n"/>
      <c r="E17" s="14" t="n"/>
      <c r="F17" s="14" t="n"/>
      <c r="G17" s="14" t="n"/>
      <c r="H17" s="14" t="n"/>
      <c r="I17" s="27">
        <f>IF(OR(D17="",D17="Não",D17="Desconhecido"),"VERIFICAR","")</f>
        <v/>
      </c>
    </row>
    <row r="18" ht="46" customHeight="1">
      <c r="A18" t="n">
        <v>17</v>
      </c>
      <c r="B18" s="4" t="inlineStr">
        <is>
          <t>Certificação detida onde é condição do dinheiro</t>
        </is>
      </c>
      <c r="C18" s="4" t="inlineStr">
        <is>
          <t>O VAP turco exige um certificado TS EN ISO 50001, registo EVDES e um gestor de energia nomeado. O UFI austríaco paga +5 % (máximo 10 000 €) pelo registo EMAS.</t>
        </is>
      </c>
      <c r="D18" s="14" t="n"/>
      <c r="E18" s="14" t="n"/>
      <c r="F18" s="14" t="n"/>
      <c r="G18" s="14" t="n"/>
      <c r="H18" s="14" t="n"/>
      <c r="I18" s="27">
        <f>IF(OR(D18="",D18="Não",D18="Desconhecido"),"VERIFICAR","")</f>
        <v/>
      </c>
    </row>
    <row r="19" ht="46" customHeight="1">
      <c r="A19" t="n">
        <v>18</v>
      </c>
      <c r="B19" s="4" t="inlineStr">
        <is>
          <t>Avaliação de maturidade concluída antes do financiamento</t>
        </is>
      </c>
      <c r="C19" s="4" t="inlineStr">
        <is>
          <t>O empréstimo de transformação digital da KOSGEB exige uma avaliação de maturidade digital aprovada — TÜSSİDE DDX ou MEXT SIRI — antes de o financiamento ser libertado.</t>
        </is>
      </c>
      <c r="D19" s="14" t="n"/>
      <c r="E19" s="14" t="n"/>
      <c r="F19" s="14" t="n"/>
      <c r="G19" s="14" t="n"/>
      <c r="H19" s="14" t="n"/>
      <c r="I19" s="27">
        <f>IF(OR(D19="",D19="Não",D19="Desconhecido"),"VERIFICAR","")</f>
        <v/>
      </c>
    </row>
    <row r="20" ht="46" customHeight="1">
      <c r="A20" t="n">
        <v>19</v>
      </c>
      <c r="B20" s="4" t="inlineStr">
        <is>
          <t>Testes financeiros cumpridos</t>
        </is>
      </c>
      <c r="C20" s="4" t="inlineStr">
        <is>
          <t>O empréstimo de transformação digital da KOSGEB exige capital próprio positivo no último exercício e resultado operacional positivo em pelo menos um dos últimos três. As empresas insolventes estão excluídas do Digitalbonus Bayern.</t>
        </is>
      </c>
      <c r="D20" s="14" t="n"/>
      <c r="E20" s="14" t="n"/>
      <c r="F20" s="14" t="n"/>
      <c r="G20" s="14" t="n"/>
      <c r="H20" s="14" t="n"/>
      <c r="I20" s="27">
        <f>IF(OR(D20="",D20="Não",D20="Desconhecido"),"VERIFICAR","")</f>
        <v/>
      </c>
    </row>
    <row r="21" ht="46" customHeight="1">
      <c r="A21" t="n">
        <v>20</v>
      </c>
      <c r="B21" s="4" t="inlineStr">
        <is>
          <t>Período de candidatura aberto, e regra da fila compreendida</t>
        </is>
      </c>
      <c r="C21" s="4" t="inlineStr">
        <is>
          <t>O Digitalbonus Bayern reabre a 1 de outubro de 2026 às 10:00 depois de esgotada a quota mensal; o MID-Digitalisierung faz um sorteio seguido de um período de candidatura de 28 dias; as parcerias SLIM passaram a sorteio porque a dotação desaparecia em minutos.</t>
        </is>
      </c>
      <c r="D21" s="14" t="n"/>
      <c r="E21" s="14" t="n"/>
      <c r="F21" s="14" t="n"/>
      <c r="G21" s="14" t="n"/>
      <c r="H21" s="14" t="n"/>
      <c r="I21" s="27">
        <f>IF(OR(D21="",D21="Não",D21="Desconhecido"),"VERIFICAR","")</f>
        <v/>
      </c>
    </row>
    <row r="22" ht="46" customHeight="1">
      <c r="A22" t="n">
        <v>21</v>
      </c>
      <c r="B22" s="4" t="inlineStr">
        <is>
          <t>Limites de candidaturas por empresa respeitados</t>
        </is>
      </c>
      <c r="C22" s="4" t="inlineStr">
        <is>
          <t>O Digitalbonus Bayern permite uma candidatura por área de apoio e duas por empresa ao longo da vida do programa. A TÜBİTAK permite duas propostas por organização e por período de aviso, somando 1501 e 1507.</t>
        </is>
      </c>
      <c r="D22" s="14" t="n"/>
      <c r="E22" s="14" t="n"/>
      <c r="F22" s="14" t="n"/>
      <c r="G22" s="14" t="n"/>
      <c r="H22" s="14" t="n"/>
      <c r="I22" s="27">
        <f>IF(OR(D22="",D22="Não",D22="Desconhecido"),"VERIFICAR","")</f>
        <v/>
      </c>
    </row>
    <row r="23" ht="46" customHeight="1">
      <c r="A23" t="n">
        <v>22</v>
      </c>
      <c r="B23" s="4" t="inlineStr">
        <is>
          <t>Posição fiscal verificada, no caso dos instrumentos fiscais</t>
        </is>
      </c>
      <c r="C23" s="4" t="inlineStr">
        <is>
          <t>Uma dedução ou um crédito valem apenas o que conseguir usar. Este pack não indica os limites percentuais sobre a coleta da dedução espanhola de TI, nem as taxas do WBSO, porque as fontes lidas não os davam.</t>
        </is>
      </c>
      <c r="D23" s="14" t="n"/>
      <c r="E23" s="14" t="n"/>
      <c r="F23" s="14" t="n"/>
      <c r="G23" s="14" t="n"/>
      <c r="H23" s="14" t="n"/>
      <c r="I23" s="27">
        <f>IF(OR(D23="",D23="Não",D23="Desconhecido"),"VERIFICAR","")</f>
        <v/>
      </c>
    </row>
  </sheetData>
  <conditionalFormatting sqref="I2:I23">
    <cfRule type="cellIs" priority="1" operator="equal" dxfId="0">
      <formula>"VERIFICAR"</formula>
    </cfRule>
  </conditionalFormatting>
  <dataValidations count="1">
    <dataValidation sqref="D2 D3 D4 D5 D6 D7 D8 D9 D10 D11 D12 D13 D14 D15 D16 D17 D18 D19 D20 D21 D22 D23" showDropDown="0" showInputMessage="0" showErrorMessage="0" allowBlank="0" type="list">
      <formula1>"Sim,Não,Não aplicável,Desconhecido"</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Indicador</t>
        </is>
      </c>
      <c r="B1" s="7" t="inlineStr">
        <is>
          <t>Unidade</t>
        </is>
      </c>
      <c r="C1" s="7" t="inlineStr">
        <is>
          <t>Melhor quando</t>
        </is>
      </c>
      <c r="D1" s="7" t="inlineStr">
        <is>
          <t>Linha de base</t>
        </is>
      </c>
      <c r="E1" s="7" t="inlineStr">
        <is>
          <t>Período da linha de base</t>
        </is>
      </c>
      <c r="F1" s="7" t="inlineStr">
        <is>
          <t>Meta</t>
        </is>
      </c>
      <c r="G1" s="7" t="inlineStr">
        <is>
          <t>Data da meta</t>
        </is>
      </c>
      <c r="H1" s="7" t="inlineStr">
        <is>
          <t>Variação assumida</t>
        </is>
      </c>
      <c r="I1" s="7" t="inlineStr">
        <is>
          <t>Método de medição</t>
        </is>
      </c>
      <c r="J1" s="7" t="inlineStr">
        <is>
          <t>Fonte de dados</t>
        </is>
      </c>
      <c r="K1" s="7" t="inlineStr">
        <is>
          <t>Intervalo de amostragem</t>
        </is>
      </c>
      <c r="L1" s="7" t="inlineStr">
        <is>
          <t>Prazo de conservação</t>
        </is>
      </c>
      <c r="M1" s="7" t="inlineStr">
        <is>
          <t>Prova documental para uma visita de verificação</t>
        </is>
      </c>
    </row>
    <row r="2" ht="34" customHeight="1">
      <c r="A2" s="3" t="inlineStr">
        <is>
          <t>Produção boa por hora de produção</t>
        </is>
      </c>
      <c r="B2" t="inlineStr">
        <is>
          <t>unidades/h</t>
        </is>
      </c>
      <c r="C2" t="inlineStr">
        <is>
          <t>mais alto</t>
        </is>
      </c>
      <c r="D2" s="14" t="n"/>
      <c r="E2" s="14" t="n"/>
      <c r="F2" s="14" t="n"/>
      <c r="G2" s="14" t="n"/>
      <c r="H2" s="28">
        <f>IF(AND(ISNUMBER(D2),D2&lt;&gt;0,ISNUMBER(F2)),(F2-D2)/D2,"")</f>
        <v/>
      </c>
      <c r="I2" s="29" t="inlineStr">
        <is>
          <t>Recolhido automaticamente dos sinais da máquina (estado e contagens); definições idênticas antes e depois.</t>
        </is>
      </c>
      <c r="J2" s="29" t="inlineStr">
        <is>
          <t>Exportação do sistema de monitorização, mesmas máquinas, mesmas definições.</t>
        </is>
      </c>
      <c r="K2" s="29" t="inlineStr">
        <is>
          <t>1 minuto na máquina; agregado por turno</t>
        </is>
      </c>
      <c r="L2" s="29" t="inlineStr">
        <is>
          <t>Período do projeto mais o prazo de conservação exigido pelo programa</t>
        </is>
      </c>
      <c r="M2" s="29" t="inlineStr">
        <is>
          <t>Exportação mensal com o registo de eventos em bruto que a sustenta, mais a nota metodológica</t>
        </is>
      </c>
    </row>
    <row r="3" ht="34" customHeight="1">
      <c r="A3" s="3" t="inlineStr">
        <is>
          <t>Paragens não planeadas</t>
        </is>
      </c>
      <c r="B3" t="inlineStr">
        <is>
          <t>horas/mês</t>
        </is>
      </c>
      <c r="C3" t="inlineStr">
        <is>
          <t>mais baixo</t>
        </is>
      </c>
      <c r="D3" s="14" t="n"/>
      <c r="E3" s="14" t="n"/>
      <c r="F3" s="14" t="n"/>
      <c r="G3" s="14" t="n"/>
      <c r="H3" s="28">
        <f>IF(AND(ISNUMBER(D3),D3&lt;&gt;0,ISNUMBER(F3)),(F3-D3)/D3,"")</f>
        <v/>
      </c>
      <c r="I3" s="29" t="inlineStr">
        <is>
          <t>Recolhido automaticamente dos sinais da máquina (estado e contagens); definições idênticas antes e depois.</t>
        </is>
      </c>
      <c r="J3" s="29" t="inlineStr">
        <is>
          <t>Exportação do sistema de monitorização, mesmas máquinas, mesmas definições.</t>
        </is>
      </c>
      <c r="K3" s="29" t="inlineStr">
        <is>
          <t>1 minuto na máquina; agregado por turno</t>
        </is>
      </c>
      <c r="L3" s="29" t="inlineStr">
        <is>
          <t>Período do projeto mais o prazo de conservação exigido pelo programa</t>
        </is>
      </c>
      <c r="M3" s="29" t="inlineStr">
        <is>
          <t>Exportação mensal com o registo de eventos em bruto que a sustenta, mais a nota metodológica</t>
        </is>
      </c>
    </row>
    <row r="4" ht="34" customHeight="1">
      <c r="A4" s="3" t="inlineStr">
        <is>
          <t>Disponibilidade</t>
        </is>
      </c>
      <c r="B4" t="inlineStr">
        <is>
          <t>% do tempo de produção planeado</t>
        </is>
      </c>
      <c r="C4" t="inlineStr">
        <is>
          <t>mais alto</t>
        </is>
      </c>
      <c r="D4" s="17" t="n"/>
      <c r="E4" s="14" t="n"/>
      <c r="F4" s="17" t="n"/>
      <c r="G4" s="14" t="n"/>
      <c r="H4" s="28">
        <f>IF(AND(ISNUMBER(D4),D4&lt;&gt;0,ISNUMBER(F4)),(F4-D4)/D4,"")</f>
        <v/>
      </c>
      <c r="I4" s="29" t="inlineStr">
        <is>
          <t>Recolhido automaticamente dos sinais da máquina (estado e contagens); definições idênticas antes e depois.</t>
        </is>
      </c>
      <c r="J4" s="29" t="inlineStr">
        <is>
          <t>Exportação do sistema de monitorização, mesmas máquinas, mesmas definições.</t>
        </is>
      </c>
      <c r="K4" s="29" t="inlineStr">
        <is>
          <t>1 minuto na máquina; agregado por turno</t>
        </is>
      </c>
      <c r="L4" s="29" t="inlineStr">
        <is>
          <t>Período do projeto mais o prazo de conservação exigido pelo programa</t>
        </is>
      </c>
      <c r="M4" s="29" t="inlineStr">
        <is>
          <t>Exportação mensal com o registo de eventos em bruto que a sustenta, mais a nota metodológica</t>
        </is>
      </c>
    </row>
    <row r="5" ht="34" customHeight="1">
      <c r="A5" s="3" t="inlineStr">
        <is>
          <t>Taxa de refugo e de retrabalho</t>
        </is>
      </c>
      <c r="B5" t="inlineStr">
        <is>
          <t>% da produção</t>
        </is>
      </c>
      <c r="C5" t="inlineStr">
        <is>
          <t>mais baixo</t>
        </is>
      </c>
      <c r="D5" s="17" t="n"/>
      <c r="E5" s="14" t="n"/>
      <c r="F5" s="17" t="n"/>
      <c r="G5" s="14" t="n"/>
      <c r="H5" s="28">
        <f>IF(AND(ISNUMBER(D5),D5&lt;&gt;0,ISNUMBER(F5)),(F5-D5)/D5,"")</f>
        <v/>
      </c>
      <c r="I5" s="29" t="inlineStr">
        <is>
          <t>Recolhido automaticamente dos sinais da máquina (estado e contagens); definições idênticas antes e depois.</t>
        </is>
      </c>
      <c r="J5" s="29" t="inlineStr">
        <is>
          <t>Exportação do sistema de monitorização, mesmas máquinas, mesmas definições.</t>
        </is>
      </c>
      <c r="K5" s="29" t="inlineStr">
        <is>
          <t>1 minuto na máquina; agregado por turno</t>
        </is>
      </c>
      <c r="L5" s="29" t="inlineStr">
        <is>
          <t>Período do projeto mais o prazo de conservação exigido pelo programa</t>
        </is>
      </c>
      <c r="M5" s="29" t="inlineStr">
        <is>
          <t>Exportação mensal com o registo de eventos em bruto que a sustenta, mais a nota metodológica</t>
        </is>
      </c>
    </row>
    <row r="6" ht="34" customHeight="1">
      <c r="A6" s="3" t="inlineStr">
        <is>
          <t>Energia por unidade boa</t>
        </is>
      </c>
      <c r="B6" t="inlineStr">
        <is>
          <t>kWh/unidade</t>
        </is>
      </c>
      <c r="C6" t="inlineStr">
        <is>
          <t>mais baixo</t>
        </is>
      </c>
      <c r="D6" s="14" t="n"/>
      <c r="E6" s="14" t="n"/>
      <c r="F6" s="14" t="n"/>
      <c r="G6" s="14" t="n"/>
      <c r="H6" s="28">
        <f>IF(AND(ISNUMBER(D6),D6&lt;&gt;0,ISNUMBER(F6)),(F6-D6)/D6,"")</f>
        <v/>
      </c>
      <c r="I6" s="29" t="inlineStr">
        <is>
          <t>Contado na máquina ou na alimentação, lido automaticamente; não é um valor de fatura dividido pela produção.</t>
        </is>
      </c>
      <c r="J6" s="29" t="inlineStr">
        <is>
          <t>Exportação do sistema de monitorização, mesmas máquinas, mesmas definições.</t>
        </is>
      </c>
      <c r="K6" s="29" t="inlineStr">
        <is>
          <t>1 minuto na máquina; agregado por turno</t>
        </is>
      </c>
      <c r="L6" s="29" t="inlineStr">
        <is>
          <t>Período do projeto mais o prazo de conservação exigido pelo programa</t>
        </is>
      </c>
      <c r="M6" s="29" t="inlineStr">
        <is>
          <t>Exportação mensal com o registo de eventos em bruto que a sustenta, mais a nota metodológica</t>
        </is>
      </c>
    </row>
    <row r="7" ht="34" customHeight="1">
      <c r="A7" s="3" t="inlineStr">
        <is>
          <t>Tempo médio de mudança de referência</t>
        </is>
      </c>
      <c r="B7" t="inlineStr">
        <is>
          <t>minutos</t>
        </is>
      </c>
      <c r="C7" t="inlineStr">
        <is>
          <t>mais baixo</t>
        </is>
      </c>
      <c r="D7" s="14" t="n"/>
      <c r="E7" s="14" t="n"/>
      <c r="F7" s="14" t="n"/>
      <c r="G7" s="14" t="n"/>
      <c r="H7" s="28">
        <f>IF(AND(ISNUMBER(D7),D7&lt;&gt;0,ISNUMBER(F7)),(F7-D7)/D7,"")</f>
        <v/>
      </c>
      <c r="I7" s="29" t="inlineStr">
        <is>
          <t>Recolhido automaticamente dos sinais da máquina (estado e contagens); definições idênticas antes e depois.</t>
        </is>
      </c>
      <c r="J7" s="29" t="inlineStr">
        <is>
          <t>Exportação do sistema de monitorização, mesmas máquinas, mesmas definições.</t>
        </is>
      </c>
      <c r="K7" s="29" t="inlineStr">
        <is>
          <t>1 minuto na máquina; agregado por turno</t>
        </is>
      </c>
      <c r="L7" s="29" t="inlineStr">
        <is>
          <t>Período do projeto mais o prazo de conservação exigido pelo programa</t>
        </is>
      </c>
      <c r="M7" s="29" t="inlineStr">
        <is>
          <t>Exportação mensal com o registo de eventos em bruto que a sustenta, mais a nota metodológica</t>
        </is>
      </c>
    </row>
    <row r="8" ht="34" customHeight="1">
      <c r="A8" s="3" t="inlineStr">
        <is>
          <t>Tempo médio de reparação (MTTR)</t>
        </is>
      </c>
      <c r="B8" t="inlineStr">
        <is>
          <t>horas</t>
        </is>
      </c>
      <c r="C8" t="inlineStr">
        <is>
          <t>mais baixo</t>
        </is>
      </c>
      <c r="D8" s="14" t="n"/>
      <c r="E8" s="14" t="n"/>
      <c r="F8" s="14" t="n"/>
      <c r="G8" s="14" t="n"/>
      <c r="H8" s="28">
        <f>IF(AND(ISNUMBER(D8),D8&lt;&gt;0,ISNUMBER(F8)),(F8-D8)/D8,"")</f>
        <v/>
      </c>
      <c r="I8" s="29" t="inlineStr">
        <is>
          <t>Recolhido automaticamente dos sinais da máquina (estado e contagens); definições idênticas antes e depois.</t>
        </is>
      </c>
      <c r="J8" s="29" t="inlineStr">
        <is>
          <t>Exportação do sistema de monitorização, mesmas máquinas, mesmas definições.</t>
        </is>
      </c>
      <c r="K8" s="29" t="inlineStr">
        <is>
          <t>1 minuto na máquina; agregado por turno</t>
        </is>
      </c>
      <c r="L8" s="29" t="inlineStr">
        <is>
          <t>Período do projeto mais o prazo de conservação exigido pelo programa</t>
        </is>
      </c>
      <c r="M8" s="29" t="inlineStr">
        <is>
          <t>Exportação mensal com o registo de eventos em bruto que a sustenta, mais a nota metodológica</t>
        </is>
      </c>
    </row>
    <row r="9" ht="34" customHeight="1">
      <c r="A9" s="3" t="inlineStr">
        <is>
          <t>Paragens com motivo registado</t>
        </is>
      </c>
      <c r="B9" t="inlineStr">
        <is>
          <t>% das paragens</t>
        </is>
      </c>
      <c r="C9" t="inlineStr">
        <is>
          <t>mais alto</t>
        </is>
      </c>
      <c r="D9" s="17" t="n"/>
      <c r="E9" s="14" t="n"/>
      <c r="F9" s="17" t="n"/>
      <c r="G9" s="14" t="n"/>
      <c r="H9" s="28">
        <f>IF(AND(ISNUMBER(D9),D9&lt;&gt;0,ISNUMBER(F9)),(F9-D9)/D9,"")</f>
        <v/>
      </c>
      <c r="I9" s="29" t="inlineStr">
        <is>
          <t>Recolhido automaticamente dos sinais da máquina (estado e contagens); definições idênticas antes e depois.</t>
        </is>
      </c>
      <c r="J9" s="29" t="inlineStr">
        <is>
          <t>Exportação do sistema de monitorização, mesmas máquinas, mesmas definições.</t>
        </is>
      </c>
      <c r="K9" s="29" t="inlineStr">
        <is>
          <t>1 minuto na máquina; agregado por turno</t>
        </is>
      </c>
      <c r="L9" s="29" t="inlineStr">
        <is>
          <t>Período do projeto mais o prazo de conservação exigido pelo programa</t>
        </is>
      </c>
      <c r="M9" s="29" t="inlineStr">
        <is>
          <t>Exportação mensal com o registo de eventos em bruto que a sustenta, mais a nota metodológica</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A linha de base e o resultado têm de ser medidos da mesma maneira, nas mesmas máquinas, com as mesmas definições. Se hoje um número é recolhido à mão, diga-o aqui e diga como o vai validar — um avaliador que descubra que o método mudou entre a linha de base e o resultado vai descontar o resultado.</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Fase</t>
        </is>
      </c>
      <c r="B1" s="7" t="inlineStr">
        <is>
          <t>Início previsto (mês)</t>
        </is>
      </c>
      <c r="C1" s="7" t="inlineStr">
        <is>
          <t>Fim previsto (mês)</t>
        </is>
      </c>
      <c r="D1" s="7" t="inlineStr">
        <is>
          <t>Meses</t>
        </is>
      </c>
      <c r="E1" s="7" t="inlineStr">
        <is>
          <t>Entregável</t>
        </is>
      </c>
      <c r="F1" s="7" t="inlineStr">
        <is>
          <t>Prova</t>
        </is>
      </c>
      <c r="G1" s="7" t="inlineStr">
        <is>
          <t>Responsável</t>
        </is>
      </c>
      <c r="H1" s="7" t="inlineStr">
        <is>
          <t>Feito?</t>
        </is>
      </c>
    </row>
    <row r="2" ht="34" customHeight="1">
      <c r="A2" s="24" t="inlineStr">
        <is>
          <t>Linha de base medida na linha, antes de se encomendar seja o que for</t>
        </is>
      </c>
      <c r="B2" s="14" t="n">
        <v>1</v>
      </c>
      <c r="C2" s="14" t="n">
        <v>2</v>
      </c>
      <c r="D2" s="27">
        <f>IF(AND(ISNUMBER(B2),ISNUMBER(C2)),C2-B2,"")</f>
        <v/>
      </c>
      <c r="E2" s="4" t="inlineStr">
        <is>
          <t>Quatro a oito semanas de linha de base recolhida automaticamente: disponibilidade, cadência, refugo, energia por peça</t>
        </is>
      </c>
      <c r="F2" s="4" t="inlineStr">
        <is>
          <t>Relatório de linha de base com a exportação em bruto e as definições de medição</t>
        </is>
      </c>
      <c r="G2" s="14" t="n"/>
      <c r="H2" s="14" t="inlineStr">
        <is>
          <t>Não</t>
        </is>
      </c>
    </row>
    <row r="3" ht="34" customHeight="1">
      <c r="A3" s="24" t="inlineStr">
        <is>
          <t>Verificação de elegibilidade e de minimis</t>
        </is>
      </c>
      <c r="B3" s="14" t="n">
        <v>1</v>
      </c>
      <c r="C3" s="14" t="n">
        <v>2</v>
      </c>
      <c r="D3" s="27">
        <f>IF(AND(ISNUMBER(B3),ISNUMBER(C3)),C3-B3,"")</f>
        <v/>
      </c>
      <c r="E3" s="4" t="inlineStr">
        <is>
          <t>Ficha de elegibilidade preenchida, total de minimis declarado, classe de dimensão comprovada</t>
        </is>
      </c>
      <c r="F3" s="4" t="inlineStr">
        <is>
          <t>Checklist assinada com os documentos de suporte anexos</t>
        </is>
      </c>
      <c r="G3" s="14" t="n"/>
      <c r="H3" s="14" t="inlineStr">
        <is>
          <t>Não</t>
        </is>
      </c>
    </row>
    <row r="4" ht="34" customHeight="1">
      <c r="A4" s="24" t="inlineStr">
        <is>
          <t>Comunicação prévia, prenotazione ou reserva</t>
        </is>
      </c>
      <c r="B4" s="14" t="n">
        <v>2</v>
      </c>
      <c r="C4" s="14" t="n">
        <v>3</v>
      </c>
      <c r="D4" s="27">
        <f>IF(AND(ISNUMBER(B4),ISNUMBER(C4)),C4-B4,"")</f>
        <v/>
      </c>
      <c r="E4" s="4" t="inlineStr">
        <is>
          <t>O que o seu programa exigir antes de o investimento ser assumido</t>
        </is>
      </c>
      <c r="F4" s="4" t="inlineStr">
        <is>
          <t>Aviso de receção da entidade, com a respetiva data</t>
        </is>
      </c>
      <c r="G4" s="14" t="n"/>
      <c r="H4" s="14" t="inlineStr">
        <is>
          <t>Não</t>
        </is>
      </c>
    </row>
    <row r="5" ht="34" customHeight="1">
      <c r="A5" s="24" t="inlineStr">
        <is>
          <t>Candidatura submetida</t>
        </is>
      </c>
      <c r="B5" s="14" t="n">
        <v>3</v>
      </c>
      <c r="C5" s="14" t="n">
        <v>3</v>
      </c>
      <c r="D5" s="27">
        <f>IF(AND(ISNUMBER(B5),ISNUMBER(C5)),C5-B5,"")</f>
        <v/>
      </c>
      <c r="E5" s="4" t="inlineStr">
        <is>
          <t>Candidatura completa com orçamentos, indicadores e a descrição técnica</t>
        </is>
      </c>
      <c r="F5" s="4" t="inlineStr">
        <is>
          <t>Comprovativo de submissão e o processo tal como foi submetido</t>
        </is>
      </c>
      <c r="G5" s="14" t="n"/>
      <c r="H5" s="14" t="inlineStr">
        <is>
          <t>Não</t>
        </is>
      </c>
    </row>
    <row r="6" ht="34" customHeight="1">
      <c r="A6" s="24" t="inlineStr">
        <is>
          <t>Decisão</t>
        </is>
      </c>
      <c r="B6" s="14" t="n">
        <v>3</v>
      </c>
      <c r="C6" s="14" t="n">
        <v>6</v>
      </c>
      <c r="D6" s="27">
        <f>IF(AND(ISNUMBER(B6),ISNUMBER(C6)),C6-B6,"")</f>
        <v/>
      </c>
      <c r="E6" s="4" t="inlineStr">
        <is>
          <t>Decisão de concessão ou notificação de aprovação</t>
        </is>
      </c>
      <c r="F6" s="4" t="inlineStr">
        <is>
          <t>Ofício de decisão com as condições que lhe estão associadas</t>
        </is>
      </c>
      <c r="G6" s="14" t="n"/>
      <c r="H6" s="14" t="inlineStr">
        <is>
          <t>Não</t>
        </is>
      </c>
    </row>
    <row r="7" ht="34" customHeight="1">
      <c r="A7" s="24" t="inlineStr">
        <is>
          <t>Encomenda colocada</t>
        </is>
      </c>
      <c r="B7" s="14" t="n">
        <v>6</v>
      </c>
      <c r="C7" s="14" t="n">
        <v>7</v>
      </c>
      <c r="D7" s="27">
        <f>IF(AND(ISNUMBER(B7),ISNUMBER(C7)),C7-B7,"")</f>
        <v/>
      </c>
      <c r="E7" s="4" t="inlineStr">
        <is>
          <t>Encomendas assinadas depois das etapas de comunicação e decisão, nunca antes</t>
        </is>
      </c>
      <c r="F7" s="4" t="inlineStr">
        <is>
          <t>Orçamentos datados, comparação, notas de encomenda</t>
        </is>
      </c>
      <c r="G7" s="14" t="n"/>
      <c r="H7" s="14" t="inlineStr">
        <is>
          <t>Não</t>
        </is>
      </c>
    </row>
    <row r="8" ht="34" customHeight="1">
      <c r="A8" s="24" t="inlineStr">
        <is>
          <t>Entrega, instalação e ligação</t>
        </is>
      </c>
      <c r="B8" s="14" t="n">
        <v>7</v>
      </c>
      <c r="C8" s="14" t="n">
        <v>9</v>
      </c>
      <c r="D8" s="27">
        <f>IF(AND(ISNUMBER(B8),ISNUMBER(C8)),C8-B8,"")</f>
        <v/>
      </c>
      <c r="E8" s="4" t="inlineStr">
        <is>
          <t>Todas as máquinas do projeto ligadas e validadas face ao plano</t>
        </is>
      </c>
      <c r="F8" s="4" t="inlineStr">
        <is>
          <t>Registo de comissionamento, lista de máquinas, auto de aceitação</t>
        </is>
      </c>
      <c r="G8" s="14" t="n"/>
      <c r="H8" s="14" t="inlineStr">
        <is>
          <t>Não</t>
        </is>
      </c>
    </row>
    <row r="9" ht="34" customHeight="1">
      <c r="A9" s="24" t="inlineStr">
        <is>
          <t>Formação</t>
        </is>
      </c>
      <c r="B9" s="14" t="n">
        <v>9</v>
      </c>
      <c r="C9" s="14" t="n">
        <v>10</v>
      </c>
      <c r="D9" s="27">
        <f>IF(AND(ISNUMBER(B9),ISNUMBER(C9)),C9-B9,"")</f>
        <v/>
      </c>
      <c r="E9" s="4" t="inlineStr">
        <is>
          <t>Operadores, técnicos e chefias formados no sistema</t>
        </is>
      </c>
      <c r="F9" s="4" t="inlineStr">
        <is>
          <t>Folhas de presença, relatório do formador, faturas</t>
        </is>
      </c>
      <c r="G9" s="14" t="n"/>
      <c r="H9" s="14" t="inlineStr">
        <is>
          <t>Não</t>
        </is>
      </c>
    </row>
    <row r="10" ht="34" customHeight="1">
      <c r="A10" s="24" t="inlineStr">
        <is>
          <t>Resultado medido da mesma forma que a linha de base</t>
        </is>
      </c>
      <c r="B10" s="14" t="n">
        <v>12</v>
      </c>
      <c r="C10" s="14" t="n">
        <v>13</v>
      </c>
      <c r="D10" s="27">
        <f>IF(AND(ISNUMBER(B10),ISNUMBER(C10)),C10-B10,"")</f>
        <v/>
      </c>
      <c r="E10" s="4" t="inlineStr">
        <is>
          <t>As mesmas máquinas, as mesmas definições, o mesmo método de recolha</t>
        </is>
      </c>
      <c r="F10" s="4" t="inlineStr">
        <is>
          <t>Relatório de resultados ao lado da exportação da linha de base, com a nota metodológica</t>
        </is>
      </c>
      <c r="G10" s="14" t="n"/>
      <c r="H10" s="14" t="inlineStr">
        <is>
          <t>Não</t>
        </is>
      </c>
    </row>
    <row r="11" ht="34" customHeight="1">
      <c r="A11" s="24" t="inlineStr">
        <is>
          <t>Pedido de pagamento e relatório final</t>
        </is>
      </c>
      <c r="B11" s="14" t="n">
        <v>13</v>
      </c>
      <c r="C11" s="14" t="n">
        <v>14</v>
      </c>
      <c r="D11" s="27">
        <f>IF(AND(ISNUMBER(B11),ISNUMBER(C11)),C11-B11,"")</f>
        <v/>
      </c>
      <c r="E11" s="4" t="inlineStr">
        <is>
          <t>Processo de pedido de pagamento com os resultados face ao que foi assumido</t>
        </is>
      </c>
      <c r="F11" s="4" t="inlineStr">
        <is>
          <t>Relatório final, exportação de dados, faturas, comprovativos de pagamento</t>
        </is>
      </c>
      <c r="G11" s="14" t="n"/>
      <c r="H11" s="14" t="inlineStr">
        <is>
          <t>Não</t>
        </is>
      </c>
    </row>
    <row r="12" ht="34" customHeight="1">
      <c r="A12" s="24" t="inlineStr">
        <is>
          <t>Obrigações de monitorização após o pagamento</t>
        </is>
      </c>
      <c r="B12" s="14" t="n">
        <v>14</v>
      </c>
      <c r="C12" s="14" t="n">
        <v>26</v>
      </c>
      <c r="D12" s="27">
        <f>IF(AND(ISNUMBER(B12),ISNUMBER(C12)),C12-B12,"")</f>
        <v/>
      </c>
      <c r="E12" s="4" t="inlineStr">
        <is>
          <t>O que o seu programa exigir depois — para o iperammortamento italiano, monitorização a 20 de janeiro e 30 de junho de cada ano</t>
        </is>
      </c>
      <c r="F12" s="4" t="inlineStr">
        <is>
          <t>Comunicações de monitorização tal como submetidas, com as respetivas datas</t>
        </is>
      </c>
      <c r="G12" s="14" t="n"/>
      <c r="H12" s="14" t="inlineStr">
        <is>
          <t>Não</t>
        </is>
      </c>
    </row>
    <row r="14">
      <c r="A14" s="3" t="inlineStr">
        <is>
          <t>Verificações de sequência</t>
        </is>
      </c>
    </row>
    <row r="15">
      <c r="A15" s="4" t="inlineStr">
        <is>
          <t>Linha de base concluída antes de a encomenda ser colocada?</t>
        </is>
      </c>
      <c r="B15" s="27">
        <f>IF(OR(C2="",B7=""),"Preencha os meses para verificar",IF(C2&lt;=B7,"OK","Fora de ordem — uma candidatura pode cair só por isto"))</f>
        <v/>
      </c>
    </row>
    <row r="16">
      <c r="A16" s="4" t="inlineStr">
        <is>
          <t>Comunicação prévia ou reserva concluída antes de a encomenda ser colocada?</t>
        </is>
      </c>
      <c r="B16" s="27">
        <f>IF(OR(C4="",B7=""),"Preencha os meses para verificar",IF(C4&lt;=B7,"OK","Fora de ordem — uma candidatura pode cair só por isto"))</f>
        <v/>
      </c>
    </row>
    <row r="17">
      <c r="A17" s="4" t="inlineStr">
        <is>
          <t>Resultado medido após a instalação, com o método da linha de base?</t>
        </is>
      </c>
      <c r="B17" s="27">
        <f>IF(OR(C8="",B10=""),"Preencha os meses para verificar",IF(B10&gt;=C8,"OK","Fora de ordem — uma candidatura pode cair só por isto"))</f>
        <v/>
      </c>
    </row>
  </sheetData>
  <mergeCells count="3">
    <mergeCell ref="B16:C16"/>
    <mergeCell ref="B15:C15"/>
    <mergeCell ref="B17:C17"/>
  </mergeCells>
  <conditionalFormatting sqref="B15:B17">
    <cfRule type="cellIs" priority="1" operator="equal" dxfId="0">
      <formula>"Fora de ordem — uma candidatura pode cair só por isto"</formula>
    </cfRule>
    <cfRule type="cellIs" priority="2" operator="equal" dxfId="1">
      <formula>"OK"</formula>
    </cfRule>
  </conditionalFormatting>
  <dataValidations count="1">
    <dataValidation sqref="H2 H3 H4 H5 H6 H7 H8 H9 H10 H11 H12" showDropDown="0" showInputMessage="0" showErrorMessage="0" allowBlank="0" type="list">
      <formula1>"Sim,Não"</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Fonte</t>
        </is>
      </c>
      <c r="B1" s="7" t="inlineStr">
        <is>
          <t>Ligação</t>
        </is>
      </c>
      <c r="C1" s="7" t="inlineStr">
        <is>
          <t>Classificação</t>
        </is>
      </c>
      <c r="D1" s="7" t="inlineStr">
        <is>
          <t>Data na fonte / data de consulta</t>
        </is>
      </c>
      <c r="E1" s="7" t="inlineStr">
        <is>
          <t>Nota</t>
        </is>
      </c>
    </row>
    <row r="2">
      <c r="A2" s="4" t="inlineStr">
        <is>
          <t>Itália — Transizione 5.0 (credito d’imposta)</t>
        </is>
      </c>
      <c r="B2" s="30" t="inlineStr">
        <is>
          <t>https://www.mimit.gov.it/it/incentivi/piano-transizione-5-0</t>
        </is>
      </c>
      <c r="C2" t="inlineStr">
        <is>
          <t>OFICIAL</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Itália — Nuovo Piano Transizione 5.0 – Iperammortamento</t>
        </is>
      </c>
      <c r="B3" s="30" t="inlineStr">
        <is>
          <t>https://www.mimit.gov.it/it/incentivi/nuovo-piano-transizione-5-0-iperammortamento</t>
        </is>
      </c>
      <c r="C3" t="inlineStr">
        <is>
          <t>OFICIAL</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Itália — Nuova Sabatini (beni strumentali)</t>
        </is>
      </c>
      <c r="B4" s="30" t="inlineStr">
        <is>
          <t>https://www.mimit.gov.it/it/incentivi/agevolazioni-per-gli-investimenti-delle-pmi-in-beni-strumentali-nuova-sabatini</t>
        </is>
      </c>
      <c r="C4" t="inlineStr">
        <is>
          <t>OFICIAL</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Alemanha — EEW Modul 3 – MSR, Sensorik und Energiemanagement-Software</t>
        </is>
      </c>
      <c r="B5" s="30" t="inlineStr">
        <is>
          <t>https://www.bafa.de/DE/Energie/Energieeffizienz/Energieeffizienz_und_Prozesswaerme/Modul3_Energiemanagementsysteme/modul3_energiemanagementsysteme.html</t>
        </is>
      </c>
      <c r="C5" t="inlineStr">
        <is>
          <t>OFICIAL</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Alemanha — EEW Modul 4 Basisförderung</t>
        </is>
      </c>
      <c r="B6" s="30" t="inlineStr">
        <is>
          <t>https://www.bafa.de/DE/Energie/Energieeffizienz/Energieeffizienz_und_Prozesswaerme/Modul4_Energiebezogene_Optimierung_Basisfoerderung/modul4_energiebezogene_optimierung_basisfoerderung_node.html</t>
        </is>
      </c>
      <c r="C6" t="inlineStr">
        <is>
          <t>OFICIAL</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Alemanha (Bavaria) — Digitalbonus Bayern</t>
        </is>
      </c>
      <c r="B7" s="30" t="inlineStr">
        <is>
          <t>https://www.digitalbonus.bayern/foerderprogramm/</t>
        </is>
      </c>
      <c r="C7" t="inlineStr">
        <is>
          <t>OFICIAL</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Alemanha (North Rhine-Westphalia) — Mittelstand Innovativ &amp; Digital – MID-Digitalisierung</t>
        </is>
      </c>
      <c r="B8" s="30" t="inlineStr">
        <is>
          <t>https://www.nordrhein-westfalen-foerdert.nrw/foerdermassnahmen/mittelstand-innovativ-digital-mid-digitalisierung-2026</t>
        </is>
      </c>
      <c r="C8" t="inlineStr">
        <is>
          <t>OFICIAL</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Alemanha — Digital Jetzt</t>
        </is>
      </c>
      <c r="B9" s="30" t="inlineStr">
        <is>
          <t>https://www.digitaljetzt-portal.de/</t>
        </is>
      </c>
      <c r="C9" t="inlineStr">
        <is>
          <t>OFICIAL</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Espanha — Deducción por innovación tecnológica (IT), LIS</t>
        </is>
      </c>
      <c r="B10" s="30" t="inlineStr">
        <is>
          <t>https://sede.agenciatributaria.gob.es/Sede/impuesto-sobre-sociedades/deducciones-beneficios-fiscales-impuesto-sobre-sociedades/deducciones-incentivar-realizacion-determinadas-actividades.html</t>
        </is>
      </c>
      <c r="C10" t="inlineStr">
        <is>
          <t>OFICIAL</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Espanha — Ayudas a la eficiencia energética en PYME y gran empresa industrial (FNEE)</t>
        </is>
      </c>
      <c r="B11" s="30" t="inlineStr">
        <is>
          <t>https://www.idae.es/ayudas-y-financiacion/para-eficiencia-energetica-en-la-industria/actuaciones-pyme-y-gran-empresa-industrial</t>
        </is>
      </c>
      <c r="C11" t="inlineStr">
        <is>
          <t>OFICIAL</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Espanha — PERTE de Descarbonización Industrial, Línea 1 (2026)</t>
        </is>
      </c>
      <c r="B12" s="30" t="inlineStr">
        <is>
          <t>https://www.boe.es/diario_boe/txt.php?id=BOE-B-2026-295</t>
        </is>
      </c>
      <c r="C12" t="inlineStr">
        <is>
          <t>OFICIAL</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Espanha — Kit Digital (Segmento III)</t>
        </is>
      </c>
      <c r="B13" s="30" t="inlineStr">
        <is>
          <t>https://sede.red.gob.es/es/procedimientos/convocatoria-de-ayudas-destinadas-la-digitalizacion-de-empresas-del-segmento-iii</t>
        </is>
      </c>
      <c r="C13" t="inlineStr">
        <is>
          <t>OFICIAL</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OFICIAL</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OFICIAL</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Países Baixos — Energie-investeringsaftrek (EIA)</t>
        </is>
      </c>
      <c r="B16" s="30" t="inlineStr">
        <is>
          <t>https://www.belastingdienst.nl/wps/wcm/connect/bldcontentnl/belastingdienst/zakelijk/winst/inkomstenbelasting/veranderingen-inkomstenbelasting-2026/investeringsaftrek-2026/energie-investeringsaftrek-2026</t>
        </is>
      </c>
      <c r="C16" t="inlineStr">
        <is>
          <t>OFICIAL</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Países Baixos — WBSO (S&amp;O-afdrachtvermindering)</t>
        </is>
      </c>
      <c r="B17" s="30" t="inlineStr">
        <is>
          <t>https://www.rvo.nl/subsidies-financiering/wbso</t>
        </is>
      </c>
      <c r="C17" t="inlineStr">
        <is>
          <t>OFICIAL</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Países Baixos — SLIM-mkb</t>
        </is>
      </c>
      <c r="B18" s="30" t="inlineStr">
        <is>
          <t>https://www.uitvoeringvanbeleidszw.nl/subsidies-en-regelingen/algemene-informatie/slim-mkb-individuele-aanvragen--samenwerkingsverbanden-2025---2029</t>
        </is>
      </c>
      <c r="C18" t="inlineStr">
        <is>
          <t>OFICIAL</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Bélgica (federal) — Investeringsaftrek — verhoogde thematische aftrek</t>
        </is>
      </c>
      <c r="B19" s="30" t="inlineStr">
        <is>
          <t>https://www.vlaio.be/nl/subsidies-financiering/subsidiedatabank/maatregelen/investeringsaftrek</t>
        </is>
      </c>
      <c r="C19" t="inlineStr">
        <is>
          <t>OFICIAL</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Bélgica (federal) — Investeringsaftrek — digitale investeringen</t>
        </is>
      </c>
      <c r="B20" s="30" t="inlineStr">
        <is>
          <t>https://www.vlaio.be/nl/subsidies-financiering/subsidiedatabank/maatregelen/investeringsaftrek</t>
        </is>
      </c>
      <c r="C20" t="inlineStr">
        <is>
          <t>OFICIAL</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Bélgica (Flanders) — GREEN investeringssteun</t>
        </is>
      </c>
      <c r="B21" s="30" t="inlineStr">
        <is>
          <t>https://www.vlaio.be/nl/subsidies-financiering/green-investeringssteun/wat-is-het-steunpercentage-en-welke-kosten-worden-aanvaard</t>
        </is>
      </c>
      <c r="C21" t="inlineStr">
        <is>
          <t>OFICIAL</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Bélgica (Flanders) — Ecologiepremie+</t>
        </is>
      </c>
      <c r="B22" s="30" t="inlineStr">
        <is>
          <t>https://www.vlaio.be/nl/subsidies-financiering/subsidiedatabank/ecologiepremie</t>
        </is>
      </c>
      <c r="C22" t="inlineStr">
        <is>
          <t>OFICIAL</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Bélgica (Flanders) — kmo-portefeuille</t>
        </is>
      </c>
      <c r="B23" s="30" t="inlineStr">
        <is>
          <t>https://www.vlaio.be/nl/subsidies-financiering/kmo-portefeuille</t>
        </is>
      </c>
      <c r="C23" t="inlineStr">
        <is>
          <t>OFICIAL</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Bélgica (Wallonia) — Chèque « Maturité numérique »</t>
        </is>
      </c>
      <c r="B24" s="30" t="inlineStr">
        <is>
          <t>https://www.cheques-entreprises.be/cheques/</t>
        </is>
      </c>
      <c r="C24" t="inlineStr">
        <is>
          <t>OFICIAL</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Bélgica (Wallonia) — Chèques énergie (audit global, partiel, de suivi, étude de faisabilité)</t>
        </is>
      </c>
      <c r="B25" s="30" t="inlineStr">
        <is>
          <t>https://www.cheques-entreprises.be/cheques/</t>
        </is>
      </c>
      <c r="C25" t="inlineStr">
        <is>
          <t>OFICIAL</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Áustria — UFI – Energiesparmaßnahmen (Umweltförderung im Inland)</t>
        </is>
      </c>
      <c r="B26" s="30" t="inlineStr">
        <is>
          <t>https://www.umweltfoerderung.at/fileadmin/user_upload/umweltfoerderung/betriebe/Energiesparen_in_Betrieben/UFI_Standardfall_Infoblatt_ENERGSPA.pdf</t>
        </is>
      </c>
      <c r="C26" t="inlineStr">
        <is>
          <t>OFICIAL</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Áustria — Energiemanagement – Flexibilisierung im Verteilnetz (Betriebe)</t>
        </is>
      </c>
      <c r="B27" s="30" t="inlineStr">
        <is>
          <t>https://www.umweltfoerderung.at/betriebe/energiemanagement-fuer-betriebe</t>
        </is>
      </c>
      <c r="C27" t="inlineStr">
        <is>
          <t>OFICIAL</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Áustria — Energieeffizienz-Ausschreibung Juli 2026 (UFI)</t>
        </is>
      </c>
      <c r="B28" s="30" t="inlineStr">
        <is>
          <t>https://www.umweltfoerderung.at/betriebe/energieeffizienz-2-2026</t>
        </is>
      </c>
      <c r="C28" t="inlineStr">
        <is>
          <t>OFICIAL</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Áustria — KMU.DIGITAL</t>
        </is>
      </c>
      <c r="B29" s="30" t="inlineStr">
        <is>
          <t>https://www.kmudigital.at/</t>
        </is>
      </c>
      <c r="C29" t="inlineStr">
        <is>
          <t>OFICIAL</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Suécia — Klimatklivet</t>
        </is>
      </c>
      <c r="B30" s="30" t="inlineStr">
        <is>
          <t>https://www.naturvardsverket.se/amnesomraden/klimatomstallningen/klimatklivet/klimatklivets-ansokningsomgangar/</t>
        </is>
      </c>
      <c r="C30" t="inlineStr">
        <is>
          <t>OFICIAL</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Suécia — Energisteget / energikartläggningsstöd</t>
        </is>
      </c>
      <c r="B31" s="30" t="inlineStr">
        <is>
          <t>https://www.energimyndigheten.se/utlysningar/</t>
        </is>
      </c>
      <c r="C31" t="inlineStr">
        <is>
          <t>OFICIAL</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Dinamarca — Erhvervspuljen (Erhvervstilskud til energieffektiviseringer)</t>
        </is>
      </c>
      <c r="B32" s="30" t="inlineStr">
        <is>
          <t>https://www.statens-tilskudspuljer.dk/klima-energi-og-forsyningsministeriet/energistyrelsen/20</t>
        </is>
      </c>
      <c r="C32" t="inlineStr">
        <is>
          <t>OFICIAL</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Dinamarca — SMV:Digital (rådgivertilskud)</t>
        </is>
      </c>
      <c r="B33" s="30" t="inlineStr">
        <is>
          <t>https://virksomhedsguiden.dk/content/ydelser/digitalisering-raadgivertilskud/00f2ddc0-76bb-4cb8-b15c-989ed1228c3d/</t>
        </is>
      </c>
      <c r="C33" t="inlineStr">
        <is>
          <t>OFICIAL</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Finlândia — Energiatuki</t>
        </is>
      </c>
      <c r="B34" s="30" t="inlineStr">
        <is>
          <t>https://www.businessfinland.fi/suomalaisille-asiakkaille/palvelut/rahoitus/energiatuki</t>
        </is>
      </c>
      <c r="C34" t="inlineStr">
        <is>
          <t>OFICIAL</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Suíça — ProKilowatt — Programme</t>
        </is>
      </c>
      <c r="B35" s="30" t="inlineStr">
        <is>
          <t>https://pubdb.bfe.admin.ch/de/publication/download/12353</t>
        </is>
      </c>
      <c r="C35" t="inlineStr">
        <is>
          <t>OFICIAL</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Suíça — ProKilowatt — Projekte</t>
        </is>
      </c>
      <c r="B36" s="30" t="inlineStr">
        <is>
          <t>https://www.bfe.admin.ch/bfe/en/home/promotion/energy-efficiency/competitive-calls-for-tenders-prokilowatt.html/</t>
        </is>
      </c>
      <c r="C36" t="inlineStr">
        <is>
          <t>OFICIAL</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Turquia — KOBİ Dijital Dönüşüm Destek Programı</t>
        </is>
      </c>
      <c r="B37" s="30" t="inlineStr">
        <is>
          <t>https://www.kosgeb.gov.tr/site/tr/genel/destekdetay/9144/kobi-dijital-donusum-destek-programi</t>
        </is>
      </c>
      <c r="C37" t="inlineStr">
        <is>
          <t>OFICIAL</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Turquia — Kapasite Geliştirme Destek Programı</t>
        </is>
      </c>
      <c r="B38" s="30" t="inlineStr">
        <is>
          <t>https://www.kosgeb.gov.tr/site/tr/genel/destekdetay/9200/kapasite-gelistirme-destek-programi</t>
        </is>
      </c>
      <c r="C38" t="inlineStr">
        <is>
          <t>OFICIAL</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Turquia — Yeşil Sanayi Destek Programı – Sanayide Temiz ve Döngüsel Ekonomi</t>
        </is>
      </c>
      <c r="B39" s="30" t="inlineStr">
        <is>
          <t>https://www.kosgeb.gov.tr/site/tr/genel/destekdetay/9022/yesil-sanayi-destek-programi</t>
        </is>
      </c>
      <c r="C39" t="inlineStr">
        <is>
          <t>OFICIAL</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Turquia — Yeşil Sanayi Destek Programı – güneş enerjisi yatırımları</t>
        </is>
      </c>
      <c r="B40" s="30" t="inlineStr">
        <is>
          <t>https://www.kosgeb.gov.tr/site/tr/genel/destekdetay/9022/yesil-sanayi-destek-programi</t>
        </is>
      </c>
      <c r="C40" t="inlineStr">
        <is>
          <t>OFICIAL</t>
        </is>
      </c>
      <c r="D40" s="4" t="inlineStr">
        <is>
          <t>read 22 September 2026</t>
        </is>
      </c>
      <c r="E40" s="4" t="inlineStr">
        <is>
          <t>Programme live; the 2026 call status is NOT VERIFIED (see the row above). Listed for completeness: solar investment, not a route for monitoring.</t>
        </is>
      </c>
    </row>
    <row r="41">
      <c r="A41" s="4" t="inlineStr">
        <is>
          <t>Turquia — TÜBİTAK 1501 Sanayi Ar-Ge Destek Programı</t>
        </is>
      </c>
      <c r="B41" s="30" t="inlineStr">
        <is>
          <t>https://tubitak.gov.tr/tr/duyuru/1501-sanayi-ar-ge-destek-programi-ve-1507-kobi-ar-ge-baslangic-destek-programi-2026-yili-2-cagrilari-acildi</t>
        </is>
      </c>
      <c r="C41" t="inlineStr">
        <is>
          <t>OFICIAL</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Turquia — TÜBİTAK 1507 KOBİ Ar-Ge Başlangıç Destek Programı</t>
        </is>
      </c>
      <c r="B42" s="30" t="inlineStr">
        <is>
          <t>https://tubitak.gov.tr/en/funds/industrial/national-support-programs/1507-tubitak-sme-rd-start-support-program</t>
        </is>
      </c>
      <c r="C42" t="inlineStr">
        <is>
          <t>OFICIAL</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Turquia — Yatırım Teşvik Belgesi (Karar 9903)</t>
        </is>
      </c>
      <c r="B43" s="30" t="inlineStr">
        <is>
          <t>https://www.resmigazete.gov.tr/eskiler/2025/06/20250621-14.htm</t>
        </is>
      </c>
      <c r="C43" t="inlineStr">
        <is>
          <t>OFICIAL</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Turquia — VAP — Verimlilik Artırıcı Proje</t>
        </is>
      </c>
      <c r="B44" s="30" t="inlineStr">
        <is>
          <t>https://www.mevzuat.gov.tr/File/GeneratePdf?mevzuatNo=15437&amp;mevzuatTur=KurumVeKurulusYonetmeligi&amp;mevzuatTertip=5</t>
        </is>
      </c>
      <c r="C44" t="inlineStr">
        <is>
          <t>OFICIAL</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Turquia — Enerji/karbon yoğunluğu azaltma desteği</t>
        </is>
      </c>
      <c r="B45" s="30" t="inlineStr">
        <is>
          <t>https://www.mevzuat.gov.tr/File/GeneratePdf?mevzuatNo=15437&amp;mevzuatTur=KurumVeKurulusYonetmeligi&amp;mevzuatTertip=5</t>
        </is>
      </c>
      <c r="C45" t="inlineStr">
        <is>
          <t>OFICIAL</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Turquia — Model Fabrika / Yetkinlik ve Dijital Dönüşüm Merkezi</t>
        </is>
      </c>
      <c r="B46" s="30" t="inlineStr">
        <is>
          <t>https://www.modelfabrika.org/</t>
        </is>
      </c>
      <c r="C46" t="inlineStr">
        <is>
          <t>REPRODUÇÃO</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Turquia — İşletme Geliştirme Destek Programı (İGDP)</t>
        </is>
      </c>
      <c r="B47" s="30" t="inlineStr">
        <is>
          <t>https://www.kosgeb.gov.tr/site/tr/genel/destekler/3/destekler</t>
        </is>
      </c>
      <c r="C47" t="inlineStr">
        <is>
          <t>OFICIAL</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Turquia — KOBİ Teknoyatırım (Teknolojik Ürün Yatırım)</t>
        </is>
      </c>
      <c r="B48" s="30" t="inlineStr">
        <is>
          <t>https://www.kosgeb.gov.tr/site/tr/genel/destekler/3/destekler</t>
        </is>
      </c>
      <c r="C48" t="inlineStr">
        <is>
          <t>OFICIAL</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Turquia — Teknoloji Odaklı Sanayi Hamlesi (HAMLE)</t>
        </is>
      </c>
      <c r="B49" s="30" t="inlineStr">
        <is>
          <t>https://www.hamle.gov.tr/</t>
        </is>
      </c>
      <c r="C49" t="inlineStr">
        <is>
          <t>OFICIAL</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Turquia — Teknolojik Ürün Yatırım Destek Programı (TÜYDP)</t>
        </is>
      </c>
      <c r="B50" s="30" t="inlineStr">
        <is>
          <t>https://www.resmigazete.gov.tr/</t>
        </is>
      </c>
      <c r="C50" t="inlineStr">
        <is>
          <t>OFICIAL</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OFICIAL</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OFICIAL</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2026-09-22T21:24:49Z</dcterms:created>
  <dcterms:modified xmlns:dcterms="http://purl.org/dc/terms/" xmlns:xsi="http://www.w3.org/2001/XMLSchema-instance" xsi:type="dcterms:W3CDTF">2026-09-22T21:24:49Z</dcterms:modified>
</cp:coreProperties>
</file>