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Regelingen" sheetId="2" state="visible" r:id="rId2"/>
    <sheet xmlns:r="http://schemas.openxmlformats.org/officeDocument/2006/relationships" name="Budget" sheetId="3" state="visible" r:id="rId3"/>
    <sheet xmlns:r="http://schemas.openxmlformats.org/officeDocument/2006/relationships" name="Voorwaarden" sheetId="4" state="visible" r:id="rId4"/>
    <sheet xmlns:r="http://schemas.openxmlformats.org/officeDocument/2006/relationships" name="Indicatoren" sheetId="5" state="visible" r:id="rId5"/>
    <sheet xmlns:r="http://schemas.openxmlformats.org/officeDocument/2006/relationships" name="Mijlpalen" sheetId="6" state="visible" r:id="rId6"/>
    <sheet xmlns:r="http://schemas.openxmlformats.org/officeDocument/2006/relationships" name="Bronnen" sheetId="7" state="visible" r:id="rId7"/>
  </sheets>
  <definedNames>
    <definedName name="_xlnm._FilterDatabase" localSheetId="1" hidden="1">'Regelingen'!$A$1:$Q$50</definedName>
  </definedNames>
  <calcPr calcId="124519" fullCalcOnLoad="1"/>
</workbook>
</file>

<file path=xl/styles.xml><?xml version="1.0" encoding="utf-8"?>
<styleSheet xmlns="http://schemas.openxmlformats.org/spreadsheetml/2006/main">
  <numFmts count="2">
    <numFmt numFmtId="164" formatCode="0.0%"/>
    <numFmt numFmtId="165" formatCode="+0.0%;-0.0%"/>
  </numFmts>
  <fonts count="9">
    <font>
      <name val="Calibri"/>
      <family val="2"/>
      <color theme="1"/>
      <sz val="11"/>
      <scheme val="minor"/>
    </font>
    <font>
      <b val="1"/>
      <color rgb="000D1B2A"/>
      <sz val="16"/>
    </font>
    <font>
      <color rgb="0044505C"/>
      <sz val="11"/>
    </font>
    <font>
      <b val="1"/>
    </font>
    <font>
      <i val="1"/>
      <color rgb="0044505C"/>
    </font>
    <font>
      <color rgb="006B7785"/>
      <sz val="9"/>
    </font>
    <font>
      <b val="1"/>
      <color rgb="00FFFFFF"/>
    </font>
    <font>
      <color rgb="001F4E79"/>
      <u val="single"/>
    </font>
    <font>
      <i val="1"/>
      <color rgb="008A5A00"/>
    </font>
  </fonts>
  <fills count="5">
    <fill>
      <patternFill/>
    </fill>
    <fill>
      <patternFill patternType="gray125"/>
    </fill>
    <fill>
      <patternFill patternType="solid">
        <fgColor rgb="00E85D04"/>
      </patternFill>
    </fill>
    <fill>
      <patternFill patternType="solid">
        <fgColor rgb="00FFF7D6"/>
      </patternFill>
    </fill>
    <fill>
      <patternFill patternType="solid">
        <fgColor rgb="00EEF2F6"/>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3" fontId="0" fillId="0" borderId="1" applyAlignment="1" pivotButton="0" quotePrefix="0" xfId="0">
      <alignment vertical="top" wrapText="1"/>
    </xf>
    <xf numFmtId="0" fontId="3" fillId="0" borderId="1" applyAlignment="1" pivotButton="0" quotePrefix="0" xfId="0">
      <alignment vertical="top" wrapText="1"/>
    </xf>
    <xf numFmtId="0" fontId="7" fillId="0" borderId="1" applyAlignment="1" pivotButton="0" quotePrefix="0" xfId="0">
      <alignment vertical="top" wrapText="1"/>
    </xf>
    <xf numFmtId="0" fontId="8" fillId="0" borderId="0" pivotButton="0" quotePrefix="0" xfId="0"/>
    <xf numFmtId="0" fontId="0" fillId="3" borderId="0" pivotButton="0" quotePrefix="0" xfId="0"/>
    <xf numFmtId="49" fontId="0" fillId="4" borderId="0" pivotButton="0" quotePrefix="0" xfId="0"/>
    <xf numFmtId="164" fontId="0" fillId="4" borderId="0" pivotButton="0" quotePrefix="0" xfId="0"/>
    <xf numFmtId="164" fontId="0" fillId="3" borderId="0" pivotButton="0" quotePrefix="0" xfId="0"/>
    <xf numFmtId="164" fontId="3" fillId="4" borderId="0" pivotButton="0" quotePrefix="0" xfId="0"/>
    <xf numFmtId="3" fontId="0" fillId="4" borderId="0" pivotButton="0" quotePrefix="0" xfId="0"/>
    <xf numFmtId="1" fontId="0" fillId="3" borderId="0" pivotButton="0" quotePrefix="0" xfId="0"/>
    <xf numFmtId="3" fontId="0" fillId="3" borderId="0" pivotButton="0" quotePrefix="0" xfId="0"/>
    <xf numFmtId="9" fontId="0" fillId="3" borderId="0" pivotButton="0" quotePrefix="0" xfId="0"/>
    <xf numFmtId="0" fontId="0" fillId="4" borderId="0" applyAlignment="1" pivotButton="0" quotePrefix="0" xfId="0">
      <alignment vertical="top" wrapText="1"/>
    </xf>
    <xf numFmtId="0" fontId="3" fillId="0" borderId="0" applyAlignment="1" pivotButton="0" quotePrefix="0" xfId="0">
      <alignment vertical="top" wrapText="1"/>
    </xf>
    <xf numFmtId="3" fontId="3" fillId="4" borderId="0" pivotButton="0" quotePrefix="0" xfId="0"/>
    <xf numFmtId="49" fontId="0" fillId="4" borderId="0" applyAlignment="1" pivotButton="0" quotePrefix="0" xfId="0">
      <alignment vertical="top" wrapText="1"/>
    </xf>
    <xf numFmtId="0" fontId="0" fillId="4" borderId="0" pivotButton="0" quotePrefix="0" xfId="0"/>
    <xf numFmtId="165" fontId="0" fillId="4" borderId="0" pivotButton="0" quotePrefix="0" xfId="0"/>
    <xf numFmtId="0" fontId="0" fillId="3"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dxfs count="3">
    <dxf>
      <fill>
        <patternFill patternType="solid">
          <fgColor rgb="00F8D7D3"/>
        </patternFill>
      </fill>
    </dxf>
    <dxf>
      <fill>
        <patternFill patternType="solid">
          <fgColor rgb="00DDF0E3"/>
        </patternFill>
      </fill>
    </dxf>
    <dxf>
      <fill>
        <patternFill patternType="solid">
          <fgColor rgb="00FCEF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_rels/sheet7.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18" customWidth="1" min="1" max="1"/>
  </cols>
  <sheetData>
    <row r="1">
      <c r="A1" s="1" t="inlineStr">
        <is>
          <t>Subsidie- en fiscaal pakket West-Europa</t>
        </is>
      </c>
    </row>
    <row r="2" ht="46" customHeight="1">
      <c r="A2" s="2" t="inlineStr">
        <is>
          <t>Elk gevonden instrument dat een project voor machinemonitoring, MES, IIoT of energiemeting van ruwweg € 30.000 tot € 300.000 kan dragen in Duitsland, Italië, Spanje, Portugal, Nederland, België, Oostenrijk, Zweden, Denemarken, Finland, Zwitserland en Turkije — met de budgetrekensom die van een percentage in de kop een nettokostprijs maakt.</t>
        </is>
      </c>
    </row>
    <row r="4">
      <c r="A4" s="3" t="inlineStr">
        <is>
          <t>Zo gebruikt u dit werkboek</t>
        </is>
      </c>
    </row>
    <row r="5" ht="30" customHeight="1">
      <c r="A5" s="4" t="inlineStr">
        <is>
          <t>1. Regelingen: zoek uw land. Elke regel draagt het percentage, het minimum en maximum, de stand op 22 september 2026, de officiële URL en de datum op de bron. Gesloten en beëindigde regelingen staan erbij en zijn als zodanig gemarkeerd, want er wordt nog steeds naar gevraagd.</t>
        </is>
      </c>
    </row>
    <row r="6" ht="30" customHeight="1">
      <c r="A6" s="4" t="inlineStr">
        <is>
          <t>2. Lees de kolom Opmerkingen voordat u een cijfer gebruikt. Waar het onderzoek een gegeven niet kon vaststellen, staat dat er; waar twee officiële bronnen elkaar tegenspreken, staan beide erbij. Niets hier is geschat.</t>
        </is>
      </c>
    </row>
    <row r="7" ht="30" customHeight="1">
      <c r="A7" s="4" t="inlineStr">
        <is>
          <t>3. Budget: kies een regeling uit de keuzelijst. Het percentage, de plafonds, de valuta en het type instrument komen uit het blad Regelingen. Vul uw kostenposten en de vlaggen in, en het blad geeft de subsidiabele basis, het voordeel, uw nettokosten en het effectieve steunpercentage.</t>
        </is>
      </c>
    </row>
    <row r="8" ht="30" customHeight="1">
      <c r="A8" s="4" t="inlineStr">
        <is>
          <t>4. Voorwaarden: werk de checklist af. Dit zijn de voorwaarden die over een aanvraag beslissen — en de procedurele drempels (voorafgaande melding, prenotazione, start van de werken, de-minimis) die een aanvraag achteraf onderuithalen.</t>
        </is>
      </c>
    </row>
    <row r="9" ht="30" customHeight="1">
      <c r="A9" s="4" t="inlineStr">
        <is>
          <t>5. Indicatoren: benoem de baseline die u vandaag meet en het doel dat u vastlegt, met de methode, de databron, het meetinterval, hoe lang u de gegevens bewaart en wat u een controleur zou laten zien. Beoordelaars belonen meetbare, verifieerbare indicatoren — en een controlebezoek jaren later vraagt dezelfde cijfers opnieuw op.</t>
        </is>
      </c>
    </row>
    <row r="10" ht="30" customHeight="1">
      <c r="A10" s="4" t="inlineStr">
        <is>
          <t>6. Mijlpalen: plan het project zo dat de baseline is gemeten voordat er iets is besteld en het resultaat daarna op dezelfde manier wordt gemeten. Het blad geeft een signaal als de bestelling vóór de baseline valt.</t>
        </is>
      </c>
    </row>
    <row r="11" ht="30" customHeight="1">
      <c r="A11" s="4" t="inlineStr">
        <is>
          <t>7. Bronnen: elke URL, beoordeeld als officieel of secundair, met de datum op de bron of de datum waarop die is gelezen.</t>
        </is>
      </c>
    </row>
    <row r="13">
      <c r="A13" s="4" t="inlineStr">
        <is>
          <t>Gearceerde cellen vult u zelf in. Cellen met een grijze achtergrond zijn berekend — overschrijf ze niet.</t>
        </is>
      </c>
    </row>
    <row r="14" ht="44" customHeight="1">
      <c r="A14" s="5" t="inlineStr">
        <is>
          <t>Dit is een planningsinstrument, geen subsidieadvies. Percentages, plafonds en lijsten van subsidiabele kosten veranderen, budgetten raken halverwege het jaar op, en de documentatie van de oproep gaat altijd voor. Raadpleeg de lopende oproep op de pagina van de instantie zelf voordat u zich ergens aan verbindt.</t>
        </is>
      </c>
    </row>
    <row r="15">
      <c r="A15" s="4" t="inlineStr">
        <is>
          <t>Stand op 22 september 2026. Regels, percentages en statistieken veranderen — raadpleeg de officiële bron voordat u op een cijfer uit dit werkboek vertrouwt.</t>
        </is>
      </c>
    </row>
    <row r="16">
      <c r="A16" s="6" t="inlineStr">
        <is>
          <t>Uitgegeven door TEEPTRAK SAS (software voor productiemonitoring en OEE), Parijs · Chicago · Shenzhen · Boekarest. Vrij te gebruiken en te delen.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2"/>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44" customWidth="1" min="3" max="3"/>
    <col width="34" customWidth="1" min="4" max="4"/>
    <col width="30" customWidth="1" min="5" max="5"/>
    <col width="20" customWidth="1" min="6" max="6"/>
    <col width="60" customWidth="1" min="7" max="7"/>
    <col width="46" customWidth="1" min="8" max="8"/>
    <col width="16" customWidth="1" min="9" max="9"/>
    <col width="14" customWidth="1" min="10" max="10"/>
    <col width="16" customWidth="1" min="11" max="11"/>
    <col width="10" customWidth="1" min="12" max="12"/>
    <col width="16" customWidth="1" min="13" max="13"/>
    <col width="52" customWidth="1" min="14" max="14"/>
    <col width="60" customWidth="1" min="15" max="15"/>
    <col width="78" customWidth="1" min="16" max="16"/>
    <col width="54" customWidth="1" min="17" max="17"/>
  </cols>
  <sheetData>
    <row r="1" ht="40" customHeight="1">
      <c r="A1" s="7" t="inlineStr">
        <is>
          <t>#</t>
        </is>
      </c>
      <c r="B1" s="7" t="inlineStr">
        <is>
          <t>Land</t>
        </is>
      </c>
      <c r="C1" s="7" t="inlineStr">
        <is>
          <t>Regeling (officiële naam)</t>
        </is>
      </c>
      <c r="D1" s="7" t="inlineStr">
        <is>
          <t>Engelse weergave</t>
        </is>
      </c>
      <c r="E1" s="7" t="inlineStr">
        <is>
          <t>Instantie</t>
        </is>
      </c>
      <c r="F1" s="7" t="inlineStr">
        <is>
          <t>Instrument</t>
        </is>
      </c>
      <c r="G1" s="7" t="inlineStr">
        <is>
          <t>Wat het financiert</t>
        </is>
      </c>
      <c r="H1" s="7" t="inlineStr">
        <is>
          <t>Percentage (gepubliceerd)</t>
        </is>
      </c>
      <c r="I1" s="7" t="inlineStr">
        <is>
          <t>Percentage dat het blad Budget gebruikt</t>
        </is>
      </c>
      <c r="J1" s="7" t="inlineStr">
        <is>
          <t>Minimum</t>
        </is>
      </c>
      <c r="K1" s="7" t="inlineStr">
        <is>
          <t>Maximum</t>
        </is>
      </c>
      <c r="L1" s="7" t="inlineStr">
        <is>
          <t>Valuta</t>
        </is>
      </c>
      <c r="M1" s="7" t="inlineStr">
        <is>
          <t>Waar het maximum op slaat</t>
        </is>
      </c>
      <c r="N1" s="7" t="inlineStr">
        <is>
          <t>Stand</t>
        </is>
      </c>
      <c r="O1" s="7" t="inlineStr">
        <is>
          <t>Stand op 22 september 2026</t>
        </is>
      </c>
      <c r="P1" s="7" t="inlineStr">
        <is>
          <t>Opmerkingen, voorbehouden en tegenspraken</t>
        </is>
      </c>
      <c r="Q1" s="7" t="inlineStr">
        <is>
          <t>Officiële pagina</t>
        </is>
      </c>
    </row>
    <row r="2">
      <c r="A2" s="8" t="n">
        <v>1</v>
      </c>
      <c r="B2" s="8" t="inlineStr">
        <is>
          <t>Italië</t>
        </is>
      </c>
      <c r="C2" s="8" t="inlineStr">
        <is>
          <t>Transizione 5.0 (credito d’imposta)</t>
        </is>
      </c>
      <c r="D2" s="8" t="inlineStr">
        <is>
          <t>Transition 5.0 tax credit</t>
        </is>
      </c>
      <c r="E2" s="8" t="inlineStr">
        <is>
          <t>MIMIT / GSE</t>
        </is>
      </c>
      <c r="F2" s="8" t="inlineStr">
        <is>
          <t>Belastingkrediet</t>
        </is>
      </c>
      <c r="G2" s="8" t="inlineStr">
        <is>
          <t>Software, systems, platforms and applications for continuous monitoring and visualisation of energy consumption, IoT sensors, and 4.0 tangible assets. Training capped at 10% of the infrastructure investment, max €300,000.</t>
        </is>
      </c>
      <c r="H2" s="8" t="inlineStr">
        <is>
          <t>35% / 40% / 45% for investments ≤€10m, by energy-reduction band (3–6%, 6–10%, &gt;10%); 5% / 10% / 15% above €10m</t>
        </is>
      </c>
      <c r="I2" s="9" t="n">
        <v>0.35</v>
      </c>
      <c r="J2" s="8" t="inlineStr">
        <is>
          <t>—</t>
        </is>
      </c>
      <c r="K2" s="10" t="n">
        <v>50000000</v>
      </c>
      <c r="L2" s="8" t="inlineStr">
        <is>
          <t>EUR</t>
        </is>
      </c>
      <c r="M2" s="8" t="inlineStr">
        <is>
          <t>subsidiabele kosten</t>
        </is>
      </c>
      <c r="N2" s="11" t="inlineStr">
        <is>
          <t>GESLOTEN</t>
        </is>
      </c>
      <c r="O2" s="8" t="inlineStr">
        <is>
          <t>CLOSED. Applications closed and resources were declared exhausted by directorial decree on 6 November 2025. The investment period was 1 Jan 2024 – 31 Dec 2025.</t>
        </is>
      </c>
      <c r="P2" s="8" t="inlineStr">
        <is>
          <t>Kept in the pack because people still ask for it. It has NOT been extended for 2026; it is replaced by the iperammortamento in the next row. The maximum is an annual ceiling on eligible cost, not on the credit.</t>
        </is>
      </c>
      <c r="Q2" s="12" t="inlineStr">
        <is>
          <t>https://www.mimit.gov.it/it/incentivi/piano-transizione-5-0</t>
        </is>
      </c>
    </row>
    <row r="3">
      <c r="A3" s="8" t="n">
        <v>2</v>
      </c>
      <c r="B3" s="8" t="inlineStr">
        <is>
          <t>Italië</t>
        </is>
      </c>
      <c r="C3" s="8" t="inlineStr">
        <is>
          <t>Nuovo Piano Transizione 5.0 – Iperammortamento</t>
        </is>
      </c>
      <c r="D3" s="8" t="inlineStr">
        <is>
          <t>New Transition 5.0 plan – super-depreciation</t>
        </is>
      </c>
      <c r="E3" s="8" t="inlineStr">
        <is>
          <t>MIMIT / GSE</t>
        </is>
      </c>
      <c r="F3" s="8" t="inlineStr">
        <is>
          <t>Extra fiscale aftrek</t>
        </is>
      </c>
      <c r="G3" s="8" t="inlineStr">
        <is>
          <t>New tangible instrumental goods under Annexes IV and V of Law 199/2025. Whether stand-alone monitoring software gets the uplift is not established — see the notes.</t>
        </is>
      </c>
      <c r="H3" s="8" t="inlineStr">
        <is>
          <t>Uplift of 180% up to €2.5m; 100% from €2.5m to €10m; 50% from €10m to €20m (Art. 4 c.2 of the decree of 7 May 2026)</t>
        </is>
      </c>
      <c r="I3" s="9" t="n">
        <v>1.8</v>
      </c>
      <c r="J3" s="8" t="inlineStr">
        <is>
          <t>—</t>
        </is>
      </c>
      <c r="K3" s="10" t="n">
        <v>20000000</v>
      </c>
      <c r="L3" s="8" t="inlineStr">
        <is>
          <t>EUR</t>
        </is>
      </c>
      <c r="M3" s="8" t="inlineStr">
        <is>
          <t>subsidiabele kosten</t>
        </is>
      </c>
      <c r="N3" s="11" t="inlineStr">
        <is>
          <t>OPEN</t>
        </is>
      </c>
      <c r="O3" s="8" t="inlineStr">
        <is>
          <t>OPEN. Investments 1 January 2026 – 30 September 2028. GSE booking platform live 12 June 2026; investment-confirmation communications from 21 July 2026; completion notice by 15 November 2028.</t>
        </is>
      </c>
      <c r="P3" s="8" t="inlineStr">
        <is>
          <t>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c r="Q3" s="12" t="inlineStr">
        <is>
          <t>https://www.mimit.gov.it/it/incentivi/nuovo-piano-transizione-5-0-iperammortamento</t>
        </is>
      </c>
    </row>
    <row r="4">
      <c r="A4" s="8" t="n">
        <v>3</v>
      </c>
      <c r="B4" s="8" t="inlineStr">
        <is>
          <t>Italië</t>
        </is>
      </c>
      <c r="C4" s="8" t="inlineStr">
        <is>
          <t>Nuova Sabatini (beni strumentali)</t>
        </is>
      </c>
      <c r="D4" s="8" t="inlineStr">
        <is>
          <t>Nuova Sabatini capital-goods scheme</t>
        </is>
      </c>
      <c r="E4" s="8" t="inlineStr">
        <is>
          <t>MIMIT</t>
        </is>
      </c>
      <c r="F4" s="8" t="inlineStr">
        <is>
          <t>Rentesubsidie</t>
        </is>
      </c>
      <c r="G4" s="8" t="inlineStr">
        <is>
          <t>New machinery, plant, hardware, software and digital technologies. Excludes land, buildings and used goods. SMEs registered or operating in Italy.</t>
        </is>
      </c>
      <c r="H4" s="8" t="inlineStr">
        <is>
          <t>Interest contribution on a conventional 5-year rate: 2.75% standard, 3.575% for Industry 4.0 and green investments, 5% micro/small under capitalisation</t>
        </is>
      </c>
      <c r="I4" s="9" t="n">
        <v>0.03575</v>
      </c>
      <c r="J4" s="10" t="n">
        <v>20000</v>
      </c>
      <c r="K4" s="10" t="n">
        <v>4000000</v>
      </c>
      <c r="L4" s="8" t="inlineStr">
        <is>
          <t>EUR</t>
        </is>
      </c>
      <c r="M4" s="8" t="inlineStr">
        <is>
          <t>de lening of de investering</t>
        </is>
      </c>
      <c r="N4" s="11" t="inlineStr">
        <is>
          <t>OPEN</t>
        </is>
      </c>
      <c r="O4" s="8" t="inlineStr">
        <is>
          <t>OPEN. €1,198,817,148.59 available on the standard line and €77,201,546.89 on the capitalisation line (MIMIT, 14 September 2026). The Budget Law 2026 allocated €650m for 2026–2027.</t>
        </is>
      </c>
      <c r="P4" s="8" t="inlineStr">
        <is>
          <t>The contribution is the interest on a notional five-year amortising loan at the conventional rate. The Budget sheet shows the undiscounted upper bound (amount × rate × term); MIMIT’s own calculation is lower and prevails.</t>
        </is>
      </c>
      <c r="Q4" s="12" t="inlineStr">
        <is>
          <t>https://www.mimit.gov.it/it/incentivi/agevolazioni-per-gli-investimenti-delle-pmi-in-beni-strumentali-nuova-sabatini</t>
        </is>
      </c>
    </row>
    <row r="5">
      <c r="A5" s="8" t="n">
        <v>4</v>
      </c>
      <c r="B5" s="8" t="inlineStr">
        <is>
          <t>Duitsland</t>
        </is>
      </c>
      <c r="C5" s="8" t="inlineStr">
        <is>
          <t>EEW Modul 3 – MSR, Sensorik und Energiemanagement-Software</t>
        </is>
      </c>
      <c r="D5" s="8" t="inlineStr">
        <is>
          <t>Federal energy-efficiency programme, Module 3</t>
        </is>
      </c>
      <c r="E5" s="8" t="inlineStr">
        <is>
          <t>BAFA / FZD portal</t>
        </is>
      </c>
      <c r="F5" s="8" t="inlineStr">
        <is>
          <t>Subsidie</t>
        </is>
      </c>
      <c r="G5" s="8" t="inlineStr">
        <is>
          <t>Software licences for energy-management systems supporting DIN EN ISO 50001; sensors and analogue-digital converters for capturing energy flows; control and regulation technology where the primary purpose is reducing energy demand; installation, commissioning and staff training by third parties; cloud service costs where the software is cloud-based.</t>
        </is>
      </c>
      <c r="H5" s="8" t="inlineStr">
        <is>
          <t>45% small / 35% medium / 25% large</t>
        </is>
      </c>
      <c r="I5" s="9" t="n">
        <v>0.45</v>
      </c>
      <c r="J5" s="8" t="inlineStr">
        <is>
          <t>niet vermeld</t>
        </is>
      </c>
      <c r="K5" s="10" t="n">
        <v>20000000</v>
      </c>
      <c r="L5" s="8" t="inlineStr">
        <is>
          <t>EUR</t>
        </is>
      </c>
      <c r="M5" s="8" t="inlineStr">
        <is>
          <t>het voordeel</t>
        </is>
      </c>
      <c r="N5" s="11" t="inlineStr">
        <is>
          <t>OPEN</t>
        </is>
      </c>
      <c r="O5" s="8" t="inlineStr">
        <is>
          <t>OPEN via the FZD online portal (applications from 15 September 2025; Richtlinie of 25 January 2024). The overall EEW entry states up to 60% of eligible investment costs depending on module and company size.</t>
        </is>
      </c>
      <c r="P5" s="8" t="inlineStr">
        <is>
          <t>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c r="Q5" s="12" t="inlineStr">
        <is>
          <t>https://www.bafa.de/DE/Energie/Energieeffizienz/Energieeffizienz_und_Prozesswaerme/Modul3_Energiemanagementsysteme/modul3_energiemanagementsysteme.html</t>
        </is>
      </c>
    </row>
    <row r="6">
      <c r="A6" s="8" t="n">
        <v>5</v>
      </c>
      <c r="B6" s="8" t="inlineStr">
        <is>
          <t>Duitsland</t>
        </is>
      </c>
      <c r="C6" s="8" t="inlineStr">
        <is>
          <t>EEW Modul 4 Basisförderung</t>
        </is>
      </c>
      <c r="D6" s="8" t="inlineStr">
        <is>
          <t>Federal energy-efficiency programme, Module 4 basic funding</t>
        </is>
      </c>
      <c r="E6" s="8" t="inlineStr">
        <is>
          <t>BAFA</t>
        </is>
      </c>
      <c r="F6" s="8" t="inlineStr">
        <is>
          <t>Subsidie</t>
        </is>
      </c>
      <c r="G6" s="8" t="inlineStr">
        <is>
          <t>Energy-related optimisation of plant, where new equipment replaces existing inefficient equipment. Sensors, metering and energy-management software are NOT eligible here — the BAFA page routes them to Modul 3.</t>
        </is>
      </c>
      <c r="H6" s="8" t="inlineStr">
        <is>
          <t>15% small / 10% medium; large enterprises not eligible</t>
        </is>
      </c>
      <c r="I6" s="9" t="n">
        <v>0.15</v>
      </c>
      <c r="J6" s="10" t="n">
        <v>10000</v>
      </c>
      <c r="K6" s="10" t="n">
        <v>20000000</v>
      </c>
      <c r="L6" s="8" t="inlineStr">
        <is>
          <t>EUR</t>
        </is>
      </c>
      <c r="M6" s="8" t="inlineStr">
        <is>
          <t>het voordeel</t>
        </is>
      </c>
      <c r="N6" s="11" t="inlineStr">
        <is>
          <t>OPEN</t>
        </is>
      </c>
      <c r="O6" s="8" t="inlineStr">
        <is>
          <t>OPEN, SMEs only. Requires proof that final energy demand falls by at least 15%.</t>
        </is>
      </c>
      <c r="P6" s="8" t="inlineStr">
        <is>
          <t>Listed so that a monitoring project is not misdirected here. The minimum is per measure.</t>
        </is>
      </c>
      <c r="Q6" s="12" t="inlineStr">
        <is>
          <t>https://www.bafa.de/DE/Energie/Energieeffizienz/Energieeffizienz_und_Prozesswaerme/Modul4_Energiebezogene_Optimierung_Basisfoerderung/modul4_energiebezogene_optimierung_basisfoerderung_node.html</t>
        </is>
      </c>
    </row>
    <row r="7">
      <c r="A7" s="8" t="n">
        <v>6</v>
      </c>
      <c r="B7" s="8" t="inlineStr">
        <is>
          <t>Duitsland (Bavaria)</t>
        </is>
      </c>
      <c r="C7" s="8" t="inlineStr">
        <is>
          <t>Digitalbonus Bayern</t>
        </is>
      </c>
      <c r="D7" s="8" t="inlineStr">
        <is>
          <t>Bavarian digital bonus</t>
        </is>
      </c>
      <c r="E7" s="8" t="inlineStr">
        <is>
          <t>StMWi Bayern</t>
        </is>
      </c>
      <c r="F7" s="8" t="inlineStr">
        <is>
          <t>Subsidie</t>
        </is>
      </c>
      <c r="G7" s="8" t="inlineStr">
        <is>
          <t>Digitalisation — software, robotics hardware, AI, digital twins, simulation — and IT security. Consulting and training may be up to 50% of eligible costs.</t>
        </is>
      </c>
      <c r="H7" s="8" t="inlineStr">
        <is>
          <t>50%</t>
        </is>
      </c>
      <c r="I7" s="9" t="n">
        <v>0.5</v>
      </c>
      <c r="J7" s="8" t="inlineStr">
        <is>
          <t>—</t>
        </is>
      </c>
      <c r="K7" s="10" t="n">
        <v>30000</v>
      </c>
      <c r="L7" s="8" t="inlineStr">
        <is>
          <t>EUR</t>
        </is>
      </c>
      <c r="M7" s="8" t="inlineStr">
        <is>
          <t>het voordeel</t>
        </is>
      </c>
      <c r="N7" s="11" t="inlineStr">
        <is>
          <t>GEPAUZEERD</t>
        </is>
      </c>
      <c r="O7" s="8" t="inlineStr">
        <is>
          <t>PAUSED — the monthly quota is exhausted ("Das Digitalbonus Kontingent für diesen Monat ist ausgeschöpft"). New applications from Thursday 1 October 2026, 10:00. The programme runs to 31 December 2027.</t>
        </is>
      </c>
      <c r="P7" s="8" t="inlineStr">
        <is>
          <t>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c r="Q7" s="12" t="inlineStr">
        <is>
          <t>https://www.digitalbonus.bayern/foerderprogramm/</t>
        </is>
      </c>
    </row>
    <row r="8">
      <c r="A8" s="8" t="n">
        <v>7</v>
      </c>
      <c r="B8" s="8" t="inlineStr">
        <is>
          <t>Duitsland (North Rhine-Westphalia)</t>
        </is>
      </c>
      <c r="C8" s="8" t="inlineStr">
        <is>
          <t>Mittelstand Innovativ &amp; Digital – MID-Digitalisierung</t>
        </is>
      </c>
      <c r="D8" s="8" t="inlineStr">
        <is>
          <t>SME innovation and digitalisation</t>
        </is>
      </c>
      <c r="E8" s="8" t="inlineStr">
        <is>
          <t>NRW.BANK</t>
        </is>
      </c>
      <c r="F8" s="8" t="inlineStr">
        <is>
          <t>Subsidie</t>
        </is>
      </c>
      <c r="G8" s="8" t="inlineStr">
        <is>
          <t>Development and introduction of digital products, services and production procedures. External service providers must carry out or accompany the project.</t>
        </is>
      </c>
      <c r="H8" s="8" t="inlineStr">
        <is>
          <t>max 50%</t>
        </is>
      </c>
      <c r="I8" s="9" t="n">
        <v>0.5</v>
      </c>
      <c r="J8" s="8" t="inlineStr">
        <is>
          <t>—</t>
        </is>
      </c>
      <c r="K8" s="10" t="n">
        <v>15000</v>
      </c>
      <c r="L8" s="8" t="inlineStr">
        <is>
          <t>EUR</t>
        </is>
      </c>
      <c r="M8" s="8" t="inlineStr">
        <is>
          <t>het voordeel</t>
        </is>
      </c>
      <c r="N8" s="11" t="inlineStr">
        <is>
          <t>OPEN</t>
        </is>
      </c>
      <c r="O8" s="8" t="inlineStr">
        <is>
          <t>OPEN 01.01.2026 – 31.12.2029. Two stages: lottery registration, then application within 28 days of receiving access credentials.</t>
        </is>
      </c>
      <c r="P8" s="8" t="inlineStr">
        <is>
          <t>SMEs and micro-enterprises (EU definition) of all sectors with a registered office in NRW. De minimis received in the prior three fiscal years must not exceed €300,000.</t>
        </is>
      </c>
      <c r="Q8" s="12" t="inlineStr">
        <is>
          <t>https://www.nordrhein-westfalen-foerdert.nrw/foerdermassnahmen/mittelstand-innovativ-digital-mid-digitalisierung-2026</t>
        </is>
      </c>
    </row>
    <row r="9">
      <c r="A9" s="8" t="n">
        <v>8</v>
      </c>
      <c r="B9" s="8" t="inlineStr">
        <is>
          <t>Duitsland</t>
        </is>
      </c>
      <c r="C9" s="8" t="inlineStr">
        <is>
          <t>Digital Jetzt</t>
        </is>
      </c>
      <c r="D9" s="8" t="inlineStr">
        <is>
          <t>Digital Now</t>
        </is>
      </c>
      <c r="E9" s="8" t="inlineStr">
        <is>
          <t>BMWK</t>
        </is>
      </c>
      <c r="F9" s="8" t="inlineStr">
        <is>
          <t>Geen — gesloten of ingetrokken</t>
        </is>
      </c>
      <c r="G9" s="8" t="inlineStr">
        <is>
          <t>—</t>
        </is>
      </c>
      <c r="H9" s="8" t="inlineStr">
        <is>
          <t>—</t>
        </is>
      </c>
      <c r="I9" s="8" t="inlineStr">
        <is>
          <t>niet vermeld</t>
        </is>
      </c>
      <c r="J9" s="8" t="inlineStr">
        <is>
          <t>—</t>
        </is>
      </c>
      <c r="K9" s="8" t="inlineStr">
        <is>
          <t>—</t>
        </is>
      </c>
      <c r="L9" s="8" t="inlineStr">
        <is>
          <t>EUR</t>
        </is>
      </c>
      <c r="M9" s="8" t="inlineStr">
        <is>
          <t>niets vermeld</t>
        </is>
      </c>
      <c r="N9" s="11" t="inlineStr">
        <is>
          <t>BEËINDIGD</t>
        </is>
      </c>
      <c r="O9" s="8" t="inlineStr">
        <is>
          <t>ENDED. The guideline expired on 31 December 2023 and the portal was shut down on 31 March 2026.</t>
        </is>
      </c>
      <c r="P9" s="8" t="inlineStr">
        <is>
          <t>Kept in the pack because it is still widely cited by consultants. Do not reference it in 2026 content or budgets.</t>
        </is>
      </c>
      <c r="Q9" s="12" t="inlineStr">
        <is>
          <t>https://www.digitaljetzt-portal.de/</t>
        </is>
      </c>
    </row>
    <row r="10">
      <c r="A10" s="8" t="n">
        <v>9</v>
      </c>
      <c r="B10" s="8" t="inlineStr">
        <is>
          <t>Spanje</t>
        </is>
      </c>
      <c r="C10" s="8" t="inlineStr">
        <is>
          <t>Deducción por innovación tecnológica (IT), LIS</t>
        </is>
      </c>
      <c r="D10" s="8" t="inlineStr">
        <is>
          <t>Technological innovation tax deduction</t>
        </is>
      </c>
      <c r="E10" s="8" t="inlineStr">
        <is>
          <t>AEAT</t>
        </is>
      </c>
      <c r="F10" s="8" t="inlineStr">
        <is>
          <t>Belastingkrediet</t>
        </is>
      </c>
      <c r="G10" s="8" t="inlineStr">
        <is>
          <t>Technological innovation, explicitly covering engineering of production processes and acquisition of advanced technology (patents, licences, know-how). R&amp;D is a separate, higher deduction.</t>
        </is>
      </c>
      <c r="H10" s="8" t="inlineStr">
        <is>
          <t>12% of qualifying spend (R&amp;D: 25% base, 42% on the amount above the two-year average, +17% on qualified researcher personnel, 8% on tangible/intangible assets)</t>
        </is>
      </c>
      <c r="I10" s="9" t="n">
        <v>0.12</v>
      </c>
      <c r="J10" s="8" t="inlineStr">
        <is>
          <t>—</t>
        </is>
      </c>
      <c r="K10" s="10" t="n">
        <v>1000000</v>
      </c>
      <c r="L10" s="8" t="inlineStr">
        <is>
          <t>EUR</t>
        </is>
      </c>
      <c r="M10" s="8" t="inlineStr">
        <is>
          <t>subsidiabele kosten</t>
        </is>
      </c>
      <c r="N10" s="11" t="inlineStr">
        <is>
          <t>PERMANENT</t>
        </is>
      </c>
      <c r="O10" s="8" t="inlineStr">
        <is>
          <t>PERMANENT tax deduction. AEAT page dated 19 June 2026.</t>
        </is>
      </c>
      <c r="P10" s="8" t="inlineStr">
        <is>
          <t>The maximum is the cap on acquisitions of advanced technology inside the IT deduction base. NOT VERIFIED: the percentage-of-cuota limits and the monetisation (abono) caps were not stated on the page read — do not assume them.</t>
        </is>
      </c>
      <c r="Q10" s="12" t="inlineStr">
        <is>
          <t>https://sede.agenciatributaria.gob.es/Sede/impuesto-sobre-sociedades/deducciones-beneficios-fiscales-impuesto-sobre-sociedades/deducciones-incentivar-realizacion-determinadas-actividades.html</t>
        </is>
      </c>
    </row>
    <row r="11">
      <c r="A11" s="8" t="n">
        <v>10</v>
      </c>
      <c r="B11" s="8" t="inlineStr">
        <is>
          <t>Spanje</t>
        </is>
      </c>
      <c r="C11" s="8" t="inlineStr">
        <is>
          <t>Ayudas a la eficiencia energética en PYME y gran empresa industrial (FNEE)</t>
        </is>
      </c>
      <c r="D11" s="8" t="inlineStr">
        <is>
          <t>Energy-efficiency aid for industrial SMEs and large firms</t>
        </is>
      </c>
      <c r="E11" s="8" t="inlineStr">
        <is>
          <t>IDAE and the Autonomous Communities</t>
        </is>
      </c>
      <c r="F11" s="8" t="inlineStr">
        <is>
          <t>Subsidie</t>
        </is>
      </c>
      <c r="G11" s="8" t="inlineStr">
        <is>
          <t>Energy-efficiency actions in industry. The IDAE page references "implementación de sistemas de gestión energética" among supported actions but does NOT itemise metering, monitoring, sensors or software.</t>
        </is>
      </c>
      <c r="H11" s="8" t="inlineStr">
        <is>
          <t>not stated on the IDAE page — set per Autonomous Community</t>
        </is>
      </c>
      <c r="I11" s="8" t="inlineStr">
        <is>
          <t>niet vermeld</t>
        </is>
      </c>
      <c r="J11" s="8" t="inlineStr">
        <is>
          <t>niet vermeld</t>
        </is>
      </c>
      <c r="K11" s="8" t="inlineStr">
        <is>
          <t>niet vermeld</t>
        </is>
      </c>
      <c r="L11" s="8" t="inlineStr">
        <is>
          <t>EUR</t>
        </is>
      </c>
      <c r="M11" s="8" t="inlineStr">
        <is>
          <t>niets vermeld</t>
        </is>
      </c>
      <c r="N11" s="11" t="inlineStr">
        <is>
          <t>OPEN</t>
        </is>
      </c>
      <c r="O11" s="8" t="inlineStr">
        <is>
          <t>OPEN via the Autonomous Communities. €300,000,000 from the Fondo Nacional de Eficiencia Energética, approved 29 July 2025, territorial allocation approved 11–17 December 2025. Actions must be completed by 31 December 2030.</t>
        </is>
      </c>
      <c r="P11" s="8" t="inlineStr">
        <is>
          <t>NOT VERIFIED: aid intensity, minima, maxima and deadlines are set per Autonomous Community and were not read. Each CCAA issues its own convocatoria — check yours. The Catalan ICAEN page is robots.txt-blocked.</t>
        </is>
      </c>
      <c r="Q11" s="12" t="inlineStr">
        <is>
          <t>https://www.idae.es/ayudas-y-financiacion/para-eficiencia-energetica-en-la-industria/actuaciones-pyme-y-gran-empresa-industrial</t>
        </is>
      </c>
    </row>
    <row r="12">
      <c r="A12" s="8" t="n">
        <v>11</v>
      </c>
      <c r="B12" s="8" t="inlineStr">
        <is>
          <t>Spanje</t>
        </is>
      </c>
      <c r="C12" s="8" t="inlineStr">
        <is>
          <t>PERTE de Descarbonización Industrial, Línea 1 (2026)</t>
        </is>
      </c>
      <c r="D12" s="8" t="inlineStr">
        <is>
          <t>Industrial decarbonisation PERTE, Line 1</t>
        </is>
      </c>
      <c r="E12" s="8" t="inlineStr">
        <is>
          <t>MINCOTUR</t>
        </is>
      </c>
      <c r="F12" s="8" t="inlineStr">
        <is>
          <t>Subsidie</t>
        </is>
      </c>
      <c r="G12" s="8" t="inlineStr">
        <is>
          <t>Production equipment tied to industrial processes, building infrastructure, intangibles (patents, licences, technical knowledge) and external technical services. "Process digitalisation" is named as a fundable activity, but monitoring and measurement are not itemised separately.</t>
        </is>
      </c>
      <c r="H12" s="8" t="inlineStr">
        <is>
          <t>grant; intensity varies with an SME uplift — not stated in the sources read</t>
        </is>
      </c>
      <c r="I12" s="8" t="inlineStr">
        <is>
          <t>niet vermeld</t>
        </is>
      </c>
      <c r="J12" s="8" t="inlineStr">
        <is>
          <t>—</t>
        </is>
      </c>
      <c r="K12" s="10" t="n">
        <v>200000000</v>
      </c>
      <c r="L12" s="8" t="inlineStr">
        <is>
          <t>EUR</t>
        </is>
      </c>
      <c r="M12" s="8" t="inlineStr">
        <is>
          <t>het voordeel</t>
        </is>
      </c>
      <c r="N12" s="11" t="inlineStr">
        <is>
          <t>GESLOTEN</t>
        </is>
      </c>
      <c r="O12" s="8" t="inlineStr">
        <is>
          <t>CLOSED. Window 2 February 2026 10:00 – 13 February 2026 14:00 (BOE-B-2026-295, BDNS 879883). Budget raised from €329.7m to €408.2m and then to €518.2m as at 22 April 2026. Up to 60 months to complete investments.</t>
        </is>
      </c>
      <c r="P12" s="8" t="inlineStr">
        <is>
          <t>Project sizes are far above a €30–300k monitoring ticket: useful as a component of a larger decarbonisation project, not as a stand-alone route. The mintur.gob.es PERTE-SD1 pages returned HTTP 403, so the figures come from the BOE and planderecuperacion.gob.es.</t>
        </is>
      </c>
      <c r="Q12" s="12" t="inlineStr">
        <is>
          <t>https://www.boe.es/diario_boe/txt.php?id=BOE-B-2026-295</t>
        </is>
      </c>
    </row>
    <row r="13">
      <c r="A13" s="8" t="n">
        <v>12</v>
      </c>
      <c r="B13" s="8" t="inlineStr">
        <is>
          <t>Spanje</t>
        </is>
      </c>
      <c r="C13" s="8" t="inlineStr">
        <is>
          <t>Kit Digital (Segmento III)</t>
        </is>
      </c>
      <c r="D13" s="8" t="inlineStr">
        <is>
          <t>Kit Digital, Segment III</t>
        </is>
      </c>
      <c r="E13" s="8" t="inlineStr">
        <is>
          <t>Red.es</t>
        </is>
      </c>
      <c r="F13" s="8" t="inlineStr">
        <is>
          <t>Subsidie</t>
        </is>
      </c>
      <c r="G13" s="8" t="inlineStr">
        <is>
          <t>Digitalisation solutions for firms with 0 to fewer than 3 employees.</t>
        </is>
      </c>
      <c r="H13" s="8" t="inlineStr">
        <is>
          <t>100% up to the value of the bono</t>
        </is>
      </c>
      <c r="I13" s="9" t="n">
        <v>1</v>
      </c>
      <c r="J13" s="8" t="inlineStr">
        <is>
          <t>—</t>
        </is>
      </c>
      <c r="K13" s="10" t="n">
        <v>3000</v>
      </c>
      <c r="L13" s="8" t="inlineStr">
        <is>
          <t>EUR</t>
        </is>
      </c>
      <c r="M13" s="8" t="inlineStr">
        <is>
          <t>het voordeel</t>
        </is>
      </c>
      <c r="N13" s="11" t="inlineStr">
        <is>
          <t>GESLOTEN</t>
        </is>
      </c>
      <c r="O13" s="8" t="inlineStr">
        <is>
          <t>CLOSED on 31 October 2025 at 12:00. Orden TDF/39/2026 of 26 January 2026 extends the temporal scope until funds are exhausted and requires reinvestment of unexecuted budget, but it does NOT open a new convocatoria, extend a deadline, or change bono amounts or segments.</t>
        </is>
      </c>
      <c r="P13" s="8" t="inlineStr">
        <is>
          <t>At €3,000 maximum this is not a route for a monitoring project; treat it as a door-opener for micro-manufacturers. Several consultant pages market TDF/39/2026 as "Kit Digital is back" — the BOE text does not say that.</t>
        </is>
      </c>
      <c r="Q13" s="12" t="inlineStr">
        <is>
          <t>https://sede.red.gob.es/es/procedimientos/convocatoria-de-ayudas-destinadas-la-digitalizacion-de-empresas-del-segmento-iii</t>
        </is>
      </c>
    </row>
    <row r="14">
      <c r="A14" s="8" t="n">
        <v>13</v>
      </c>
      <c r="B14" s="8" t="inlineStr">
        <is>
          <t>Portugal</t>
        </is>
      </c>
      <c r="C14" s="8" t="inlineStr">
        <is>
          <t>SITCE – Descarbonização e Eficiência Energética (MPR-2026-01)</t>
        </is>
      </c>
      <c r="D14" s="8" t="inlineStr">
        <is>
          <t>Decarbonisation and energy efficiency</t>
        </is>
      </c>
      <c r="E14" s="8" t="inlineStr">
        <is>
          <t>COMPETE 2030</t>
        </is>
      </c>
      <c r="F14" s="8" t="inlineStr">
        <is>
          <t>Subsidie</t>
        </is>
      </c>
      <c r="G14" s="8" t="inlineStr">
        <is>
          <t>Operations that reduce energy consumption and greenhouse-gas emissions through equipment replacement, process adaptation or the introduction of low-carbon technologies; renewables may be included complementarily.</t>
        </is>
      </c>
      <c r="H14" s="8" t="inlineStr">
        <is>
          <t>up to 85% FEDER co-financing under the Regime Geral; the RCI rate is negotiated case by case</t>
        </is>
      </c>
      <c r="I14" s="9" t="n">
        <v>0.85</v>
      </c>
      <c r="J14" s="8" t="inlineStr">
        <is>
          <t>—</t>
        </is>
      </c>
      <c r="K14" s="8" t="inlineStr">
        <is>
          <t>niet vermeld</t>
        </is>
      </c>
      <c r="L14" s="8" t="inlineStr">
        <is>
          <t>EUR</t>
        </is>
      </c>
      <c r="M14" s="8" t="inlineStr">
        <is>
          <t>niets vermeld</t>
        </is>
      </c>
      <c r="N14" s="11" t="inlineStr">
        <is>
          <t>OPEN</t>
        </is>
      </c>
      <c r="O14" s="8" t="inlineStr">
        <is>
          <t>Phase 3 OPEN to 30 December 2026 18:00 — RCI, large enterprises only. The Regime Geral phases closed on 27 February and 29 May 2026. FEDER allocation €165,000,000.</t>
        </is>
      </c>
      <c r="P14" s="8" t="inlineStr">
        <is>
          <t>NOT VERIFIED: neither page read itemised the eligible expense list, so whether metering hardware, sensors and software qualify is unverified. The Aviso PDF must be read. Regions: NUTS II Norte, Centro, Alentejo, Algarve; RCI also Lisboa.</t>
        </is>
      </c>
      <c r="Q14" s="12" t="inlineStr">
        <is>
          <t>https://www.compete2030.gov.pt/avisos/sitce-descarbonizacao-e-eficiencia-energetica-mpr-2026-01/</t>
        </is>
      </c>
    </row>
    <row r="15">
      <c r="A15" s="8" t="n">
        <v>14</v>
      </c>
      <c r="B15" s="8" t="inlineStr">
        <is>
          <t>Portugal</t>
        </is>
      </c>
      <c r="C15" s="8" t="inlineStr">
        <is>
          <t>SICE – Inovação Produtiva (MPR-2026-6)</t>
        </is>
      </c>
      <c r="D15" s="8" t="inlineStr">
        <is>
          <t>Productive innovation</t>
        </is>
      </c>
      <c r="E15" s="8" t="inlineStr">
        <is>
          <t>COMPETE 2030</t>
        </is>
      </c>
      <c r="F15" s="8" t="inlineStr">
        <is>
          <t>Subsidie</t>
        </is>
      </c>
      <c r="G15" s="8" t="inlineStr">
        <is>
          <t>New establishments, capacity expansion, production diversification and fundamental changes to the production process. SMEs only.</t>
        </is>
      </c>
      <c r="H15" s="8" t="inlineStr">
        <is>
          <t>40% base; 50% medium and 60% micro/small in some sub-regions — rates from the earlier MPr-2024-2 call</t>
        </is>
      </c>
      <c r="I15" s="9" t="n">
        <v>0.4</v>
      </c>
      <c r="J15" s="8" t="inlineStr">
        <is>
          <t>—</t>
        </is>
      </c>
      <c r="K15" s="8" t="inlineStr">
        <is>
          <t>niet vermeld</t>
        </is>
      </c>
      <c r="L15" s="8" t="inlineStr">
        <is>
          <t>EUR</t>
        </is>
      </c>
      <c r="M15" s="8" t="inlineStr">
        <is>
          <t>niets vermeld</t>
        </is>
      </c>
      <c r="N15" s="11" t="inlineStr">
        <is>
          <t>OPEN</t>
        </is>
      </c>
      <c r="O15" s="8" t="inlineStr">
        <is>
          <t>Current call MPR-2026-6, "Territórios de Baixa Densidade e Outros Territórios", closes 30 September 2026 (COMPETE 2030 avisos index).</t>
        </is>
      </c>
      <c r="P15" s="8" t="inlineStr">
        <is>
          <t>NOT VERIFIED: the 40% / 50% / 60% rates come from the earlier MPr-2024-2 call and may not apply to the 2026 call. Read the 2026 Aviso before using them.</t>
        </is>
      </c>
      <c r="Q15" s="12" t="inlineStr">
        <is>
          <t>https://compete2030.gov.pt/avisos/</t>
        </is>
      </c>
    </row>
    <row r="16">
      <c r="A16" s="8" t="n">
        <v>15</v>
      </c>
      <c r="B16" s="8" t="inlineStr">
        <is>
          <t>Nederland</t>
        </is>
      </c>
      <c r="C16" s="8" t="inlineStr">
        <is>
          <t>Energie-investeringsaftrek (EIA)</t>
        </is>
      </c>
      <c r="D16" s="8" t="inlineStr">
        <is>
          <t>Energy investment allowance</t>
        </is>
      </c>
      <c r="E16" s="8" t="inlineStr">
        <is>
          <t>Belastingdienst / RVO</t>
        </is>
      </c>
      <c r="F16" s="8" t="inlineStr">
        <is>
          <t>Extra fiscale aftrek</t>
        </is>
      </c>
      <c r="G16" s="8" t="inlineStr">
        <is>
          <t>New business assets that appear on the Energielijst. CRITICAL: the Energielijst 2026 has no stand-alone code for an energy-monitoring, submetering or energy-management system. Measurement and control appear only as components of listed assets — e.g. code 210906 (max €1,000 per controller) and code 220804 (max €3 per m³/h per installed fan).</t>
        </is>
      </c>
      <c r="H16" s="8" t="inlineStr">
        <is>
          <t>40% extra deduction</t>
        </is>
      </c>
      <c r="I16" s="9" t="n">
        <v>0.4</v>
      </c>
      <c r="J16" s="10" t="n">
        <v>2500</v>
      </c>
      <c r="K16" s="10" t="n">
        <v>153000000</v>
      </c>
      <c r="L16" s="8" t="inlineStr">
        <is>
          <t>EUR</t>
        </is>
      </c>
      <c r="M16" s="8" t="inlineStr">
        <is>
          <t>subsidiabele kosten</t>
        </is>
      </c>
      <c r="N16" s="11" t="inlineStr">
        <is>
          <t>PERMANENT</t>
        </is>
      </c>
      <c r="O16" s="8" t="inlineStr">
        <is>
          <t>OPEN (permanent). The investment must be notified to RVO in advance. EIA can be combined with the kleinschaligheidsinvesteringsaftrek but not with the milieu-investeringsaftrek.</t>
        </is>
      </c>
      <c r="P16" s="8" t="inlineStr">
        <is>
          <t>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c r="Q16" s="12" t="inlineStr">
        <is>
          <t>https://www.belastingdienst.nl/wps/wcm/connect/bldcontentnl/belastingdienst/zakelijk/winst/inkomstenbelasting/veranderingen-inkomstenbelasting-2026/investeringsaftrek-2026/energie-investeringsaftrek-2026</t>
        </is>
      </c>
    </row>
    <row r="17">
      <c r="A17" s="8" t="n">
        <v>16</v>
      </c>
      <c r="B17" s="8" t="inlineStr">
        <is>
          <t>Nederland</t>
        </is>
      </c>
      <c r="C17" s="8" t="inlineStr">
        <is>
          <t>WBSO (S&amp;O-afdrachtvermindering)</t>
        </is>
      </c>
      <c r="D17" s="8" t="inlineStr">
        <is>
          <t>R&amp;D payroll tax credit</t>
        </is>
      </c>
      <c r="E17" s="8" t="inlineStr">
        <is>
          <t>RVO</t>
        </is>
      </c>
      <c r="F17" s="8" t="inlineStr">
        <is>
          <t>Belastingkrediet</t>
        </is>
      </c>
      <c r="G17" s="8" t="inlineStr">
        <is>
          <t>Development and research work, including software development — the customer’s own development effort, not the purchase of an off-the-shelf system.</t>
        </is>
      </c>
      <c r="H17" s="8" t="inlineStr">
        <is>
          <t>rates not verified</t>
        </is>
      </c>
      <c r="I17" s="8" t="inlineStr">
        <is>
          <t>niet vermeld</t>
        </is>
      </c>
      <c r="J17" s="8" t="inlineStr">
        <is>
          <t>niet vermeld</t>
        </is>
      </c>
      <c r="K17" s="8" t="inlineStr">
        <is>
          <t>niet vermeld</t>
        </is>
      </c>
      <c r="L17" s="8" t="inlineStr">
        <is>
          <t>EUR</t>
        </is>
      </c>
      <c r="M17" s="8" t="inlineStr">
        <is>
          <t>niets vermeld</t>
        </is>
      </c>
      <c r="N17" s="11" t="inlineStr">
        <is>
          <t>PERMANENT</t>
        </is>
      </c>
      <c r="O17" s="8" t="inlineStr">
        <is>
          <t>OPEN (permanent).</t>
        </is>
      </c>
      <c r="P17" s="8" t="inlineStr">
        <is>
          <t>NOT VERIFIED: no WBSO percentage or bracket threshold is given here. The RVO rate and calculation pages are JavaScript-rendered and returned no figures or 404s. Read rvo.nl directly before publishing or budgeting any number.</t>
        </is>
      </c>
      <c r="Q17" s="12" t="inlineStr">
        <is>
          <t>https://www.rvo.nl/subsidies-financiering/wbso</t>
        </is>
      </c>
    </row>
    <row r="18">
      <c r="A18" s="8" t="n">
        <v>17</v>
      </c>
      <c r="B18" s="8" t="inlineStr">
        <is>
          <t>Nederland</t>
        </is>
      </c>
      <c r="C18" s="8" t="inlineStr">
        <is>
          <t>SLIM-mkb</t>
        </is>
      </c>
      <c r="D18" s="8" t="inlineStr">
        <is>
          <t>SME learning and development scheme</t>
        </is>
      </c>
      <c r="E18" s="8" t="inlineStr">
        <is>
          <t>Uitvoering van Beleid SZW</t>
        </is>
      </c>
      <c r="F18" s="8" t="inlineStr">
        <is>
          <t>Subsidie</t>
        </is>
      </c>
      <c r="G18" s="8" t="inlineStr">
        <is>
          <t>Training and learning. A route to co-finance operator training on a new MES or monitoring system — not the system itself.</t>
        </is>
      </c>
      <c r="H18" s="8" t="inlineStr">
        <is>
          <t>60%</t>
        </is>
      </c>
      <c r="I18" s="9" t="n">
        <v>0.6</v>
      </c>
      <c r="J18" s="10" t="n">
        <v>5000</v>
      </c>
      <c r="K18" s="10" t="n">
        <v>24999</v>
      </c>
      <c r="L18" s="8" t="inlineStr">
        <is>
          <t>EUR</t>
        </is>
      </c>
      <c r="M18" s="8" t="inlineStr">
        <is>
          <t>het voordeel</t>
        </is>
      </c>
      <c r="N18" s="11" t="inlineStr">
        <is>
          <t>GESLOTEN</t>
        </is>
      </c>
      <c r="O18" s="8" t="inlineStr">
        <is>
          <t>CLOSED for 2026 — the last individual window ended 7 September 2026. Partnerships: €125,000–€500,000 per application, €200,000 per partner, now selected by lottery because the budget was exhausted within minutes.</t>
        </is>
      </c>
      <c r="P18" s="8" t="inlineStr">
        <is>
          <t>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c r="Q18" s="12" t="inlineStr">
        <is>
          <t>https://www.uitvoeringvanbeleidszw.nl/subsidies-en-regelingen/algemene-informatie/slim-mkb-individuele-aanvragen--samenwerkingsverbanden-2025---2029</t>
        </is>
      </c>
    </row>
    <row r="19">
      <c r="A19" s="8" t="n">
        <v>18</v>
      </c>
      <c r="B19" s="8" t="inlineStr">
        <is>
          <t>België (federal)</t>
        </is>
      </c>
      <c r="C19" s="8" t="inlineStr">
        <is>
          <t>Investeringsaftrek — verhoogde thematische aftrek</t>
        </is>
      </c>
      <c r="D19" s="8" t="inlineStr">
        <is>
          <t>Increased thematic investment deduction</t>
        </is>
      </c>
      <c r="E19" s="8" t="inlineStr">
        <is>
          <t>FOD Financiën (via the VLAIO subsidy database)</t>
        </is>
      </c>
      <c r="F19" s="8" t="inlineStr">
        <is>
          <t>Extra fiscale aftrek</t>
        </is>
      </c>
      <c r="G19" s="8" t="inlineStr">
        <is>
          <t>Energy efficiency, renewable energy, carbon-free transport and environmental investments.</t>
        </is>
      </c>
      <c r="H19" s="8" t="inlineStr">
        <is>
          <t>40% SME and self-employed / 30% large for 2025 investments (assessment year 2026); 40% for all companies for 2026 investments</t>
        </is>
      </c>
      <c r="I19" s="9" t="n">
        <v>0.4</v>
      </c>
      <c r="J19" s="10" t="n">
        <v>1000</v>
      </c>
      <c r="K19" s="8" t="inlineStr">
        <is>
          <t>—</t>
        </is>
      </c>
      <c r="L19" s="8" t="inlineStr">
        <is>
          <t>EUR</t>
        </is>
      </c>
      <c r="M19" s="8" t="inlineStr">
        <is>
          <t>niets vermeld</t>
        </is>
      </c>
      <c r="N19" s="11" t="inlineStr">
        <is>
          <t>PERMANENT</t>
        </is>
      </c>
      <c r="O19" s="8" t="inlineStr">
        <is>
          <t>OPEN (permanent). A regional certificate attesting that the investment qualifies is required. Procedure: form 275U for companies, 276U for the self-employed.</t>
        </is>
      </c>
      <c r="P19" s="8" t="inlineStr">
        <is>
          <t>This thematic energy-efficiency track, not the 20% digital track, is the Belgian route for machine and energy monitoring. Mechanism is a deduction, so the cash value depends on your own tax rate.</t>
        </is>
      </c>
      <c r="Q19" s="12" t="inlineStr">
        <is>
          <t>https://www.vlaio.be/nl/subsidies-financiering/subsidiedatabank/maatregelen/investeringsaftrek</t>
        </is>
      </c>
    </row>
    <row r="20">
      <c r="A20" s="8" t="n">
        <v>19</v>
      </c>
      <c r="B20" s="8" t="inlineStr">
        <is>
          <t>België (federal)</t>
        </is>
      </c>
      <c r="C20" s="8" t="inlineStr">
        <is>
          <t>Investeringsaftrek — digitale investeringen</t>
        </is>
      </c>
      <c r="D20" s="8" t="inlineStr">
        <is>
          <t>Increased basic deduction for digital investments</t>
        </is>
      </c>
      <c r="E20" s="8" t="inlineStr">
        <is>
          <t>FOD Financiën</t>
        </is>
      </c>
      <c r="F20" s="8" t="inlineStr">
        <is>
          <t>Extra fiscale aftrek</t>
        </is>
      </c>
      <c r="G20" s="8" t="inlineStr">
        <is>
          <t>Four categories only: digital payment and invoicing systems; ICT security; accounting and financial management; customer acquisition and CRM.</t>
        </is>
      </c>
      <c r="H20" s="8" t="inlineStr">
        <is>
          <t>20%</t>
        </is>
      </c>
      <c r="I20" s="9" t="n">
        <v>0.2</v>
      </c>
      <c r="J20" s="10" t="n">
        <v>1000</v>
      </c>
      <c r="K20" s="8" t="inlineStr">
        <is>
          <t>—</t>
        </is>
      </c>
      <c r="L20" s="8" t="inlineStr">
        <is>
          <t>EUR</t>
        </is>
      </c>
      <c r="M20" s="8" t="inlineStr">
        <is>
          <t>niets vermeld</t>
        </is>
      </c>
      <c r="N20" s="11" t="inlineStr">
        <is>
          <t>PERMANENT</t>
        </is>
      </c>
      <c r="O20" s="8" t="inlineStr">
        <is>
          <t>OPEN (permanent).</t>
        </is>
      </c>
      <c r="P20" s="8" t="inlineStr">
        <is>
          <t>Scoping point: production monitoring and MES do not obviously sit in these four back-office, security and commercial categories. Listed so it is not claimed by mistake.</t>
        </is>
      </c>
      <c r="Q20" s="12" t="inlineStr">
        <is>
          <t>https://www.vlaio.be/nl/subsidies-financiering/subsidiedatabank/maatregelen/investeringsaftrek</t>
        </is>
      </c>
    </row>
    <row r="21">
      <c r="A21" s="8" t="n">
        <v>20</v>
      </c>
      <c r="B21" s="8" t="inlineStr">
        <is>
          <t>België (Flanders)</t>
        </is>
      </c>
      <c r="C21" s="8" t="inlineStr">
        <is>
          <t>GREEN investeringssteun</t>
        </is>
      </c>
      <c r="D21" s="8" t="inlineStr">
        <is>
          <t>GREEN investment support</t>
        </is>
      </c>
      <c r="E21" s="8" t="inlineStr">
        <is>
          <t>VLAIO</t>
        </is>
      </c>
      <c r="F21" s="8" t="inlineStr">
        <is>
          <t>Subsidie</t>
        </is>
      </c>
      <c r="G21" s="8" t="inlineStr">
        <is>
          <t>Engineering, investments and installation costs from third parties. Explicitly excluded: pre-study costs, infrastructure works, internal costs, operational costs.</t>
        </is>
      </c>
      <c r="H21" s="8" t="inlineStr">
        <is>
          <t>energy efficiency 30–40% SME / 20–30% large by eco-class; renewable energy 45–55% SME / 35–45% large</t>
        </is>
      </c>
      <c r="I21" s="9" t="n">
        <v>0.3</v>
      </c>
      <c r="J21" s="10" t="n">
        <v>50000</v>
      </c>
      <c r="K21" s="10" t="n">
        <v>1000000</v>
      </c>
      <c r="L21" s="8" t="inlineStr">
        <is>
          <t>EUR</t>
        </is>
      </c>
      <c r="M21" s="8" t="inlineStr">
        <is>
          <t>het voordeel</t>
        </is>
      </c>
      <c r="N21" s="11" t="inlineStr">
        <is>
          <t>OPEN</t>
        </is>
      </c>
      <c r="O21" s="8" t="inlineStr">
        <is>
          <t>OPEN — no 2026 deadline shown on the page read.</t>
        </is>
      </c>
      <c r="P21" s="8" t="inlineStr">
        <is>
          <t>Measuring, monitoring and control systems and software are NOT named among the eligible items on the page read. The minimum is a minimum investment; the maximum is per company over three years.</t>
        </is>
      </c>
      <c r="Q21" s="12" t="inlineStr">
        <is>
          <t>https://www.vlaio.be/nl/subsidies-financiering/green-investeringssteun/wat-is-het-steunpercentage-en-welke-kosten-worden-aanvaard</t>
        </is>
      </c>
    </row>
    <row r="22">
      <c r="A22" s="8" t="n">
        <v>21</v>
      </c>
      <c r="B22" s="8" t="inlineStr">
        <is>
          <t>België (Flanders)</t>
        </is>
      </c>
      <c r="C22" s="8" t="inlineStr">
        <is>
          <t>Ecologiepremie+</t>
        </is>
      </c>
      <c r="D22" s="8" t="inlineStr">
        <is>
          <t>Ecology premium+</t>
        </is>
      </c>
      <c r="E22" s="8" t="inlineStr">
        <is>
          <t>VLAIO</t>
        </is>
      </c>
      <c r="F22" s="8" t="inlineStr">
        <is>
          <t>Subsidie</t>
        </is>
      </c>
      <c r="G22" s="8" t="inlineStr">
        <is>
          <t>The 27 technologies on the Limitatieve Technologieënlijst, across cooling, transport, heat, water and miscellaneous. No metering or monitoring technology appears on the list as read. Installation costs are excluded unless specified for a given technology.</t>
        </is>
      </c>
      <c r="H22" s="8" t="inlineStr">
        <is>
          <t>varies per technology on the LTL — rates not stated on the pages read</t>
        </is>
      </c>
      <c r="I22" s="8" t="inlineStr">
        <is>
          <t>niet vermeld</t>
        </is>
      </c>
      <c r="J22" s="8" t="inlineStr">
        <is>
          <t>—</t>
        </is>
      </c>
      <c r="K22" s="10" t="n">
        <v>1000000</v>
      </c>
      <c r="L22" s="8" t="inlineStr">
        <is>
          <t>EUR</t>
        </is>
      </c>
      <c r="M22" s="8" t="inlineStr">
        <is>
          <t>het voordeel</t>
        </is>
      </c>
      <c r="N22" s="11" t="inlineStr">
        <is>
          <t>OPEN</t>
        </is>
      </c>
      <c r="O22" s="8" t="inlineStr">
        <is>
          <t>OPEN, rolling applications ("doorlopend").</t>
        </is>
      </c>
      <c r="P22" s="8" t="inlineStr">
        <is>
          <t>NOT VERIFIED: rates by technology and company size were not stated on the pages read. The maximum is per enterprise over three years.</t>
        </is>
      </c>
      <c r="Q22" s="12" t="inlineStr">
        <is>
          <t>https://www.vlaio.be/nl/subsidies-financiering/subsidiedatabank/ecologiepremie</t>
        </is>
      </c>
    </row>
    <row r="23">
      <c r="A23" s="8" t="n">
        <v>22</v>
      </c>
      <c r="B23" s="8" t="inlineStr">
        <is>
          <t>België (Flanders)</t>
        </is>
      </c>
      <c r="C23" s="8" t="inlineStr">
        <is>
          <t>kmo-portefeuille</t>
        </is>
      </c>
      <c r="D23" s="8" t="inlineStr">
        <is>
          <t>SME portfolio</t>
        </is>
      </c>
      <c r="E23" s="8" t="inlineStr">
        <is>
          <t>VLAIO</t>
        </is>
      </c>
      <c r="F23" s="8" t="inlineStr">
        <is>
          <t>Subsidie</t>
        </is>
      </c>
      <c r="G23" s="8" t="inlineStr">
        <is>
          <t>Training and advisory services only — not software licences and not hardware.</t>
        </is>
      </c>
      <c r="H23" s="8" t="inlineStr">
        <is>
          <t>30% small / 20% medium; 45% small / 35% medium for energy-efficiency and cybersecurity services</t>
        </is>
      </c>
      <c r="I23" s="9" t="n">
        <v>0.3</v>
      </c>
      <c r="J23" s="8" t="inlineStr">
        <is>
          <t>—</t>
        </is>
      </c>
      <c r="K23" s="10" t="n">
        <v>7500</v>
      </c>
      <c r="L23" s="8" t="inlineStr">
        <is>
          <t>EUR</t>
        </is>
      </c>
      <c r="M23" s="8" t="inlineStr">
        <is>
          <t>het voordeel</t>
        </is>
      </c>
      <c r="N23" s="11" t="inlineStr">
        <is>
          <t>OPEN</t>
        </is>
      </c>
      <c r="O23" s="8" t="inlineStr">
        <is>
          <t>OPEN but materially narrowed: from 1 February 2026 the ADVICE track is restricted to cybersecurity only. Training across all themes, including digitalisation and sustainability, remains eligible.</t>
        </is>
      </c>
      <c r="P23" s="8" t="inlineStr">
        <is>
          <t>The maximum is per year.</t>
        </is>
      </c>
      <c r="Q23" s="12" t="inlineStr">
        <is>
          <t>https://www.vlaio.be/nl/subsidies-financiering/kmo-portefeuille</t>
        </is>
      </c>
    </row>
    <row r="24">
      <c r="A24" s="8" t="n">
        <v>23</v>
      </c>
      <c r="B24" s="8" t="inlineStr">
        <is>
          <t>België (Wallonia)</t>
        </is>
      </c>
      <c r="C24" s="8" t="inlineStr">
        <is>
          <t>Chèque « Maturité numérique »</t>
        </is>
      </c>
      <c r="D24" s="8" t="inlineStr">
        <is>
          <t>Digital maturity cheque</t>
        </is>
      </c>
      <c r="E24" s="8" t="inlineStr">
        <is>
          <t>SPW — chèques-entreprises</t>
        </is>
      </c>
      <c r="F24" s="8" t="inlineStr">
        <is>
          <t>Subsidie</t>
        </is>
      </c>
      <c r="G24" s="8" t="inlineStr">
        <is>
          <t>Professional assistance to assess and improve digital processes, delivered by a labelled provider. Funds the provider’s work, not equipment.</t>
        </is>
      </c>
      <c r="H24" s="8" t="inlineStr">
        <is>
          <t>50%</t>
        </is>
      </c>
      <c r="I24" s="9" t="n">
        <v>0.5</v>
      </c>
      <c r="J24" s="8" t="inlineStr">
        <is>
          <t>—</t>
        </is>
      </c>
      <c r="K24" s="10" t="n">
        <v>50000</v>
      </c>
      <c r="L24" s="8" t="inlineStr">
        <is>
          <t>EUR</t>
        </is>
      </c>
      <c r="M24" s="8" t="inlineStr">
        <is>
          <t>het voordeel</t>
        </is>
      </c>
      <c r="N24" s="11" t="inlineStr">
        <is>
          <t>OPEN</t>
        </is>
      </c>
      <c r="O24" s="8" t="inlineStr">
        <is>
          <t>OPEN. The maximum is excluding VAT over a rolling three-year period.</t>
        </is>
      </c>
      <c r="P24" s="8" t="inlineStr">
        <is>
          <t>SMEs and self-employed with their main office in Wallonia, fewer than 250 employees. The cybersecurity cheque is 75% with the same €50,000 ceiling.</t>
        </is>
      </c>
      <c r="Q24" s="12" t="inlineStr">
        <is>
          <t>https://www.cheques-entreprises.be/cheques/</t>
        </is>
      </c>
    </row>
    <row r="25">
      <c r="A25" s="8" t="n">
        <v>24</v>
      </c>
      <c r="B25" s="8" t="inlineStr">
        <is>
          <t>België (Wallonia)</t>
        </is>
      </c>
      <c r="C25" s="8" t="inlineStr">
        <is>
          <t>Chèques énergie (audit global, partiel, de suivi, étude de faisabilité)</t>
        </is>
      </c>
      <c r="D25" s="8" t="inlineStr">
        <is>
          <t>Energy cheques</t>
        </is>
      </c>
      <c r="E25" s="8" t="inlineStr">
        <is>
          <t>SPW — chèques-entreprises</t>
        </is>
      </c>
      <c r="F25" s="8" t="inlineStr">
        <is>
          <t>Subsidie</t>
        </is>
      </c>
      <c r="G25" s="8" t="inlineStr">
        <is>
          <t>Labelled providers’ audit and feasibility work; not equipment purchase.</t>
        </is>
      </c>
      <c r="H25" s="8" t="inlineStr">
        <is>
          <t>75%</t>
        </is>
      </c>
      <c r="I25" s="9" t="n">
        <v>0.75</v>
      </c>
      <c r="J25" s="8" t="inlineStr">
        <is>
          <t>—</t>
        </is>
      </c>
      <c r="K25" s="10" t="n">
        <v>8000</v>
      </c>
      <c r="L25" s="8" t="inlineStr">
        <is>
          <t>EUR</t>
        </is>
      </c>
      <c r="M25" s="8" t="inlineStr">
        <is>
          <t>het voordeel</t>
        </is>
      </c>
      <c r="N25" s="11" t="inlineStr">
        <is>
          <t>OPEN</t>
        </is>
      </c>
      <c r="O25" s="8" t="inlineStr">
        <is>
          <t>OPEN. Maxima over a rolling three-year period, excluding VAT.</t>
        </is>
      </c>
      <c r="P25" s="8" t="inlineStr">
        <is>
          <t>The maximum shown is the audit global ceiling (€8,000). Audit partiel €5,000; audit de suivi annuel €2,000; étude de faisabilité €5,000.</t>
        </is>
      </c>
      <c r="Q25" s="12" t="inlineStr">
        <is>
          <t>https://www.cheques-entreprises.be/cheques/</t>
        </is>
      </c>
    </row>
    <row r="26">
      <c r="A26" s="8" t="n">
        <v>25</v>
      </c>
      <c r="B26" s="8" t="inlineStr">
        <is>
          <t>Oostenrijk</t>
        </is>
      </c>
      <c r="C26" s="8" t="inlineStr">
        <is>
          <t>UFI – Energiesparmaßnahmen (Umweltförderung im Inland)</t>
        </is>
      </c>
      <c r="D26" s="8" t="inlineStr">
        <is>
          <t>Energy-saving measures in enterprises</t>
        </is>
      </c>
      <c r="E26" s="8" t="inlineStr">
        <is>
          <t>Kommunalkredit Public Consulting / BMK</t>
        </is>
      </c>
      <c r="F26" s="8" t="inlineStr">
        <is>
          <t>Subsidie</t>
        </is>
      </c>
      <c r="G26" s="8" t="inlineStr">
        <is>
          <t>Efficiency improvements to industrial plant and processes. Eligible components explicitly include "Mess-, Steuerungs- und Regelungstechnik" alongside heat exchangers, heat pumps, free cooling, buffer storage, pumps, motors, compressors and frequency converters.</t>
        </is>
      </c>
      <c r="H26" s="8" t="inlineStr">
        <is>
          <t>15% large / 20% medium / 25% small for projects up to €150,000; 30% of the Förderungsbasis above €150,000; +5% for EMAS-certified companies, max €10,000</t>
        </is>
      </c>
      <c r="I26" s="9" t="n">
        <v>0.25</v>
      </c>
      <c r="J26" s="10" t="n">
        <v>10000</v>
      </c>
      <c r="K26" s="10" t="n">
        <v>4500000</v>
      </c>
      <c r="L26" s="8" t="inlineStr">
        <is>
          <t>EUR</t>
        </is>
      </c>
      <c r="M26" s="8" t="inlineStr">
        <is>
          <t>het voordeel</t>
        </is>
      </c>
      <c r="N26" s="11" t="inlineStr">
        <is>
          <t>OPEN</t>
        </is>
      </c>
      <c r="O26" s="8" t="inlineStr">
        <is>
          <t>OPEN (Infoblatt version 04/2026). Investment must be at least €10,000 and below €1.0 million. Minimum CO₂ saving 4 tonnes a year.</t>
        </is>
      </c>
      <c r="P26" s="8" t="inlineStr">
        <is>
          <t>Caveat: stand-alone Messtechnik, energy-management systems, monitoring, sensors and software are NOT listed as free-standing eligible measures — they qualify as MSR technology integrated into an eligible efficiency measure.</t>
        </is>
      </c>
      <c r="Q26" s="12" t="inlineStr">
        <is>
          <t>https://www.umweltfoerderung.at/fileadmin/user_upload/umweltfoerderung/betriebe/Energiesparen_in_Betrieben/UFI_Standardfall_Infoblatt_ENERGSPA.pdf</t>
        </is>
      </c>
    </row>
    <row r="27">
      <c r="A27" s="8" t="n">
        <v>26</v>
      </c>
      <c r="B27" s="8" t="inlineStr">
        <is>
          <t>Oostenrijk</t>
        </is>
      </c>
      <c r="C27" s="8" t="inlineStr">
        <is>
          <t>Energiemanagement – Flexibilisierung im Verteilnetz (Betriebe)</t>
        </is>
      </c>
      <c r="D27" s="8" t="inlineStr">
        <is>
          <t>Energy management – distribution-grid flexibility</t>
        </is>
      </c>
      <c r="E27" s="8" t="inlineStr">
        <is>
          <t>Kommunalkredit Public Consulting / Klima- und Energiefonds</t>
        </is>
      </c>
      <c r="F27" s="8" t="inlineStr">
        <is>
          <t>Subsidie</t>
        </is>
      </c>
      <c r="G27" s="8" t="inlineStr">
        <is>
          <t>Planning, purchase, installation and configuration of communication-capable, automated energy-management systems controlling generators, loads, storage and electrical equipment, to identify efficiency opportunities and respond to market and grid signals. The closest thing in Austria to a dedicated energy-management-system grant.</t>
        </is>
      </c>
      <c r="H27" s="8" t="inlineStr">
        <is>
          <t>rate not stated on the page read</t>
        </is>
      </c>
      <c r="I27" s="8" t="inlineStr">
        <is>
          <t>niet vermeld</t>
        </is>
      </c>
      <c r="J27" s="8" t="inlineStr">
        <is>
          <t>niet vermeld</t>
        </is>
      </c>
      <c r="K27" s="8" t="inlineStr">
        <is>
          <t>niet vermeld</t>
        </is>
      </c>
      <c r="L27" s="8" t="inlineStr">
        <is>
          <t>EUR</t>
        </is>
      </c>
      <c r="M27" s="8" t="inlineStr">
        <is>
          <t>niets vermeld</t>
        </is>
      </c>
      <c r="N27" s="11" t="inlineStr">
        <is>
          <t>OPEN</t>
        </is>
      </c>
      <c r="O27" s="8" t="inlineStr">
        <is>
          <t>OPEN to 15 April 2027, 12:00. Non-repayable grant.</t>
        </is>
      </c>
      <c r="P27" s="8" t="inlineStr">
        <is>
          <t>NOT VERIFIED: the funding rate and the minimum and maximum amounts were not stated on the page — the Leitfaden must be read. Applicants need low-voltage grid connections (network levels 6–7).</t>
        </is>
      </c>
      <c r="Q27" s="12" t="inlineStr">
        <is>
          <t>https://www.umweltfoerderung.at/betriebe/energiemanagement-fuer-betriebe</t>
        </is>
      </c>
    </row>
    <row r="28">
      <c r="A28" s="8" t="n">
        <v>27</v>
      </c>
      <c r="B28" s="8" t="inlineStr">
        <is>
          <t>Oostenrijk</t>
        </is>
      </c>
      <c r="C28" s="8" t="inlineStr">
        <is>
          <t>Energieeffizienz-Ausschreibung Juli 2026 (UFI)</t>
        </is>
      </c>
      <c r="D28" s="8" t="inlineStr">
        <is>
          <t>Energy-efficiency tender, July 2026</t>
        </is>
      </c>
      <c r="E28" s="8" t="inlineStr">
        <is>
          <t>Kommunalkredit Public Consulting</t>
        </is>
      </c>
      <c r="F28" s="8" t="inlineStr">
        <is>
          <t>Subsidie</t>
        </is>
      </c>
      <c r="G28" s="8" t="inlineStr">
        <is>
          <t>End-energy-efficiency improvements in existing commercial and industrial facilities: process efficiency, heat recovery, waste-heat heat pumps, heating optimisation, free cooling.</t>
        </is>
      </c>
      <c r="H28" s="8" t="inlineStr">
        <is>
          <t>not stated on the page read</t>
        </is>
      </c>
      <c r="I28" s="8" t="inlineStr">
        <is>
          <t>niet vermeld</t>
        </is>
      </c>
      <c r="J28" s="10" t="n">
        <v>1000000</v>
      </c>
      <c r="K28" s="8" t="inlineStr">
        <is>
          <t>niet vermeld</t>
        </is>
      </c>
      <c r="L28" s="8" t="inlineStr">
        <is>
          <t>EUR</t>
        </is>
      </c>
      <c r="M28" s="8" t="inlineStr">
        <is>
          <t>niets vermeld</t>
        </is>
      </c>
      <c r="N28" s="11" t="inlineStr">
        <is>
          <t>OPEN</t>
        </is>
      </c>
      <c r="O28" s="8" t="inlineStr">
        <is>
          <t>OPEN to 12 October 2026, 12:00. Minimum investment €1.0 million and minimum saving 1.0 GWh a year.</t>
        </is>
      </c>
      <c r="P28" s="8" t="inlineStr">
        <is>
          <t>Out of range for a €30–300k monitoring ticket on its own. NOT VERIFIED: funding rate and maxima were not stated on the page read.</t>
        </is>
      </c>
      <c r="Q28" s="12" t="inlineStr">
        <is>
          <t>https://www.umweltfoerderung.at/betriebe/energieeffizienz-2-2026</t>
        </is>
      </c>
    </row>
    <row r="29">
      <c r="A29" s="8" t="n">
        <v>28</v>
      </c>
      <c r="B29" s="8" t="inlineStr">
        <is>
          <t>Oostenrijk</t>
        </is>
      </c>
      <c r="C29" s="8" t="inlineStr">
        <is>
          <t>KMU.DIGITAL</t>
        </is>
      </c>
      <c r="D29" s="8" t="inlineStr">
        <is>
          <t>SME digital</t>
        </is>
      </c>
      <c r="E29" s="8" t="inlineStr">
        <is>
          <t>aws / BMWET</t>
        </is>
      </c>
      <c r="F29" s="8" t="inlineStr">
        <is>
          <t>Geen — gesloten of ingetrokken</t>
        </is>
      </c>
      <c r="G29" s="8" t="inlineStr">
        <is>
          <t>—</t>
        </is>
      </c>
      <c r="H29" s="8" t="inlineStr">
        <is>
          <t>—</t>
        </is>
      </c>
      <c r="I29" s="8" t="inlineStr">
        <is>
          <t>niet vermeld</t>
        </is>
      </c>
      <c r="J29" s="8" t="inlineStr">
        <is>
          <t>—</t>
        </is>
      </c>
      <c r="K29" s="8" t="inlineStr">
        <is>
          <t>—</t>
        </is>
      </c>
      <c r="L29" s="8" t="inlineStr">
        <is>
          <t>EUR</t>
        </is>
      </c>
      <c r="M29" s="8" t="inlineStr">
        <is>
          <t>niets vermeld</t>
        </is>
      </c>
      <c r="N29" s="11" t="inlineStr">
        <is>
          <t>BEËINDIGD</t>
        </is>
      </c>
      <c r="O29" s="8" t="inlineStr">
        <is>
          <t>BUDGET EXHAUSTED and discontinued: "Das Budget von KMU.DIGITAL 4.0 ist vollständig ausgeschöpft" and the programme will not be continued from 2027 because of federal budget consolidation.</t>
        </is>
      </c>
      <c r="P29" s="8" t="inlineStr">
        <is>
          <t>Do not build Austrian content or a budget around it. Point prospects at the UFI schemes instead. €35 million was allocated for 2024–2026.</t>
        </is>
      </c>
      <c r="Q29" s="12" t="inlineStr">
        <is>
          <t>https://www.kmudigital.at/</t>
        </is>
      </c>
    </row>
    <row r="30">
      <c r="A30" s="8" t="n">
        <v>29</v>
      </c>
      <c r="B30" s="8" t="inlineStr">
        <is>
          <t>Zweden</t>
        </is>
      </c>
      <c r="C30" s="8" t="inlineStr">
        <is>
          <t>Klimatklivet</t>
        </is>
      </c>
      <c r="D30" s="8" t="inlineStr">
        <is>
          <t>The climate leap</t>
        </is>
      </c>
      <c r="E30" s="8" t="inlineStr">
        <is>
          <t>Naturvårdsverket</t>
        </is>
      </c>
      <c r="F30" s="8" t="inlineStr">
        <is>
          <t>Subsidie</t>
        </is>
      </c>
      <c r="G30" s="8" t="inlineStr">
        <is>
          <t>Local climate investments under Förordning (2015:517) and GBER Chapter 1 and Articles 36–41, 46–49, 56 and 56a–c. Whether control, monitoring or measuring systems and software are eligible was not stated on the pages read.</t>
        </is>
      </c>
      <c r="H30" s="8" t="inlineStr">
        <is>
          <t>aid intensity not stated on the pages read; de minimis awards capped at €300,000 over three years</t>
        </is>
      </c>
      <c r="I30" s="8" t="inlineStr">
        <is>
          <t>niet vermeld</t>
        </is>
      </c>
      <c r="J30" s="8" t="inlineStr">
        <is>
          <t>niet vermeld</t>
        </is>
      </c>
      <c r="K30" s="8" t="inlineStr">
        <is>
          <t>niet vermeld</t>
        </is>
      </c>
      <c r="L30" s="8" t="inlineStr">
        <is>
          <t>EUR</t>
        </is>
      </c>
      <c r="M30" s="8" t="inlineStr">
        <is>
          <t>niets vermeld</t>
        </is>
      </c>
      <c r="N30" s="11" t="inlineStr">
        <is>
          <t>GESLOTEN</t>
        </is>
      </c>
      <c r="O30" s="8" t="inlineStr">
        <is>
          <t>The 2026 open rounds closed on 4 September 2026. Next open round (preliminary): 22 February – 5 March 2027.</t>
        </is>
      </c>
      <c r="P30" s="8" t="inlineStr">
        <is>
          <t>NOT VERIFIED: maximum aid intensity by company size, minimum and maximum grants, and the eligibility of monitoring systems. Do not quote a Swedish aid intensity without a further source.</t>
        </is>
      </c>
      <c r="Q30" s="12" t="inlineStr">
        <is>
          <t>https://www.naturvardsverket.se/amnesomraden/klimatomstallningen/klimatklivet/klimatklivets-ansokningsomgangar/</t>
        </is>
      </c>
    </row>
    <row r="31">
      <c r="A31" s="8" t="n">
        <v>30</v>
      </c>
      <c r="B31" s="8" t="inlineStr">
        <is>
          <t>Zweden</t>
        </is>
      </c>
      <c r="C31" s="8" t="inlineStr">
        <is>
          <t>Energisteget / energikartläggningsstöd</t>
        </is>
      </c>
      <c r="D31" s="8" t="inlineStr">
        <is>
          <t>Energy step / energy-audit support</t>
        </is>
      </c>
      <c r="E31" s="8" t="inlineStr">
        <is>
          <t>Energimyndigheten</t>
        </is>
      </c>
      <c r="F31" s="8" t="inlineStr">
        <is>
          <t>Geen — gesloten of ingetrokken</t>
        </is>
      </c>
      <c r="G31" s="8" t="inlineStr">
        <is>
          <t>—</t>
        </is>
      </c>
      <c r="H31" s="8" t="inlineStr">
        <is>
          <t>—</t>
        </is>
      </c>
      <c r="I31" s="8" t="inlineStr">
        <is>
          <t>niet vermeld</t>
        </is>
      </c>
      <c r="J31" s="8" t="inlineStr">
        <is>
          <t>—</t>
        </is>
      </c>
      <c r="K31" s="8" t="inlineStr">
        <is>
          <t>—</t>
        </is>
      </c>
      <c r="L31" s="8" t="inlineStr">
        <is>
          <t>EUR</t>
        </is>
      </c>
      <c r="M31" s="8" t="inlineStr">
        <is>
          <t>niets vermeld</t>
        </is>
      </c>
      <c r="N31" s="11" t="inlineStr">
        <is>
          <t>NIET GEVERIFIEERD</t>
        </is>
      </c>
      <c r="O31" s="8" t="inlineStr">
        <is>
          <t>Both Energimyndigheten URLs returned 404 on 22 September 2026. APPEAR DISCONTINUED — presumed closed, not confirmed closed.</t>
        </is>
      </c>
      <c r="P31" s="8" t="inlineStr">
        <is>
          <t>Confirm with Energimyndigheten before relying on it either way. The open calls read on the agency’s own list on 22 September 2026 were all in energy preparedness, heavy-vehicle charging and academic research — none relevant to factory monitoring.</t>
        </is>
      </c>
      <c r="Q31" s="12" t="inlineStr">
        <is>
          <t>https://www.energimyndigheten.se/utlysningar/</t>
        </is>
      </c>
    </row>
    <row r="32">
      <c r="A32" s="8" t="n">
        <v>31</v>
      </c>
      <c r="B32" s="8" t="inlineStr">
        <is>
          <t>Denemarken</t>
        </is>
      </c>
      <c r="C32" s="8" t="inlineStr">
        <is>
          <t>Erhvervspuljen (Erhvervstilskud til energieffektiviseringer)</t>
        </is>
      </c>
      <c r="D32" s="8" t="inlineStr">
        <is>
          <t>Business pool for energy efficiency and CO₂ reduction</t>
        </is>
      </c>
      <c r="E32" s="8" t="inlineStr">
        <is>
          <t>Energistyrelsen</t>
        </is>
      </c>
      <c r="F32" s="8" t="inlineStr">
        <is>
          <t>Subsidie</t>
        </is>
      </c>
      <c r="G32" s="8" t="inlineStr">
        <is>
          <t>External advisory services, necessary installation components and labour, for documented energy savings. Beneficiaries are non-public companies carrying out energy-saving projects.</t>
        </is>
      </c>
      <c r="H32" s="8" t="inlineStr">
        <is>
          <t>up to 60% (statens-tilskudspuljer.dk) or up to 50% (Virksomhedsguiden) — official sources disagree. The grant is calculated at DKK 1,000 per tonne of CO₂ or 20 øre per kWh saved, ×1.25 for fossil conversion</t>
        </is>
      </c>
      <c r="I32" s="9" t="n">
        <v>0.5</v>
      </c>
      <c r="J32" s="8" t="inlineStr">
        <is>
          <t>—</t>
        </is>
      </c>
      <c r="K32" s="8" t="inlineStr">
        <is>
          <t>niet vermeld</t>
        </is>
      </c>
      <c r="L32" s="8" t="inlineStr">
        <is>
          <t>DKK</t>
        </is>
      </c>
      <c r="M32" s="8" t="inlineStr">
        <is>
          <t>niets vermeld</t>
        </is>
      </c>
      <c r="N32" s="11" t="inlineStr">
        <is>
          <t>NIET GEVERIFIEERD</t>
        </is>
      </c>
      <c r="O32" s="8" t="inlineStr">
        <is>
          <t>The official portal shows the pool reopening on 2 March 2026, but the same passage also refers to closing "no later than November 2025" — internally inconsistent as read. The 2026 round status is UNCLEAR. Energistyrelsen’s own site could not be fetched (robots.txt timeout).</t>
        </is>
      </c>
      <c r="P32" s="8" t="inlineStr">
        <is>
          <t>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c r="Q32" s="12" t="inlineStr">
        <is>
          <t>https://www.statens-tilskudspuljer.dk/klima-energi-og-forsyningsministeriet/energistyrelsen/20</t>
        </is>
      </c>
    </row>
    <row r="33">
      <c r="A33" s="8" t="n">
        <v>32</v>
      </c>
      <c r="B33" s="8" t="inlineStr">
        <is>
          <t>Denemarken</t>
        </is>
      </c>
      <c r="C33" s="8" t="inlineStr">
        <is>
          <t>SMV:Digital (rådgivertilskud)</t>
        </is>
      </c>
      <c r="D33" s="8" t="inlineStr">
        <is>
          <t>SME Digital advisory grant</t>
        </is>
      </c>
      <c r="E33" s="8" t="inlineStr">
        <is>
          <t>Erhvervsstyrelsen / Virksomhedsguiden</t>
        </is>
      </c>
      <c r="F33" s="8" t="inlineStr">
        <is>
          <t>Subsidie</t>
        </is>
      </c>
      <c r="G33" s="8" t="inlineStr">
        <is>
          <t>Advisory services only — analysing, preparing, planning or following up. Technology purchases, licences and implementation work are NOT eligible.</t>
        </is>
      </c>
      <c r="H33" s="8" t="inlineStr">
        <is>
          <t>50% (1:1 co-financing)</t>
        </is>
      </c>
      <c r="I33" s="9" t="n">
        <v>0.5</v>
      </c>
      <c r="J33" s="8" t="inlineStr">
        <is>
          <t>—</t>
        </is>
      </c>
      <c r="K33" s="10" t="n">
        <v>150000</v>
      </c>
      <c r="L33" s="8" t="inlineStr">
        <is>
          <t>DKK</t>
        </is>
      </c>
      <c r="M33" s="8" t="inlineStr">
        <is>
          <t>het voordeel</t>
        </is>
      </c>
      <c r="N33" s="11" t="inlineStr">
        <is>
          <t>OPEN</t>
        </is>
      </c>
      <c r="O33" s="8" t="inlineStr">
        <is>
          <t>Next round 9 November 2026 09:00 – 16 November 2026 23:55. DKK 15 million, supporting roughly 150 companies.</t>
        </is>
      </c>
      <c r="P33" s="8" t="inlineStr">
        <is>
          <t>Maximum DKK 50,000 for cybersecurity, digital marketing and simple ERP. Maximum eligible expense DKK 300,000. Eligibility: at least 2 full-time equivalents; SME definition applies.</t>
        </is>
      </c>
      <c r="Q33" s="12" t="inlineStr">
        <is>
          <t>https://virksomhedsguiden.dk/content/ydelser/digitalisering-raadgivertilskud/00f2ddc0-76bb-4cb8-b15c-989ed1228c3d/</t>
        </is>
      </c>
    </row>
    <row r="34">
      <c r="A34" s="8" t="n">
        <v>33</v>
      </c>
      <c r="B34" s="8" t="inlineStr">
        <is>
          <t>Finland</t>
        </is>
      </c>
      <c r="C34" s="8" t="inlineStr">
        <is>
          <t>Energiatuki</t>
        </is>
      </c>
      <c r="D34" s="8" t="inlineStr">
        <is>
          <t>Energy aid</t>
        </is>
      </c>
      <c r="E34" s="8" t="inlineStr">
        <is>
          <t>Business Finland</t>
        </is>
      </c>
      <c r="F34" s="8" t="inlineStr">
        <is>
          <t>Subsidie</t>
        </is>
      </c>
      <c r="G34" s="8" t="inlineStr">
        <is>
          <t>Energy-efficiency and renewable-energy investments, and audits and surveys. Applicants of all sizes; residential apartment buildings, farms, fishing companies and state-funded organisations are excluded.</t>
        </is>
      </c>
      <c r="H34" s="8" t="inlineStr">
        <is>
          <t>energy efficiency 20% inside an energiatehokkuussopimus, 25% via an ESCO, 15% without an agreement; renewable energy typically 15–30%; Motiva-type audits 50% with an agreement, 40% without; in-depth surveys 40%</t>
        </is>
      </c>
      <c r="I34" s="9" t="n">
        <v>0.15</v>
      </c>
      <c r="J34" s="10" t="n">
        <v>10000</v>
      </c>
      <c r="K34" s="10" t="n">
        <v>5000000</v>
      </c>
      <c r="L34" s="8" t="inlineStr">
        <is>
          <t>EUR</t>
        </is>
      </c>
      <c r="M34" s="8" t="inlineStr">
        <is>
          <t>subsidiabele kosten</t>
        </is>
      </c>
      <c r="N34" s="11" t="inlineStr">
        <is>
          <t>OPEN</t>
        </is>
      </c>
      <c r="O34" s="8" t="inlineStr">
        <is>
          <t>OPEN, continuous application ("jatkuva haku"). No 2026 deadline.</t>
        </is>
      </c>
      <c r="P34" s="8" t="inlineStr">
        <is>
          <t>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c r="Q34" s="12" t="inlineStr">
        <is>
          <t>https://www.businessfinland.fi/suomalaisille-asiakkaille/palvelut/rahoitus/energiatuki</t>
        </is>
      </c>
    </row>
    <row r="35">
      <c r="A35" s="8" t="n">
        <v>34</v>
      </c>
      <c r="B35" s="8" t="inlineStr">
        <is>
          <t>Zwitserland</t>
        </is>
      </c>
      <c r="C35" s="8" t="inlineStr">
        <is>
          <t>ProKilowatt — Programme</t>
        </is>
      </c>
      <c r="D35" s="8" t="inlineStr">
        <is>
          <t>ProKilowatt, programme route</t>
        </is>
      </c>
      <c r="E35" s="8" t="inlineStr">
        <is>
          <t>Swiss Federal Office of Energy (SFOE/BFE)</t>
        </is>
      </c>
      <c r="F35" s="8" t="inlineStr">
        <is>
          <t>Subsidie</t>
        </is>
      </c>
      <c r="G35" s="8" t="inlineStr">
        <is>
          <t>Efficiency programmes submitted by engineering firms and industry associations rather than by an individual factory.</t>
        </is>
      </c>
      <c r="H35" s="8" t="inlineStr">
        <is>
          <t>max 30% of investment costs</t>
        </is>
      </c>
      <c r="I35" s="9" t="n">
        <v>0.3</v>
      </c>
      <c r="J35" s="10" t="n">
        <v>150000</v>
      </c>
      <c r="K35" s="10" t="n">
        <v>3000000</v>
      </c>
      <c r="L35" s="8" t="inlineStr">
        <is>
          <t>CHF</t>
        </is>
      </c>
      <c r="M35" s="8" t="inlineStr">
        <is>
          <t>subsidiabele kosten</t>
        </is>
      </c>
      <c r="N35" s="11" t="inlineStr">
        <is>
          <t>GESLOTEN</t>
        </is>
      </c>
      <c r="O35" s="8" t="inlineStr">
        <is>
          <t>The 2026 programme deadline was 1 May 2026. Budget at least CHF 30m; the overall ProKilowatt budget is CHF 70m a year.</t>
        </is>
      </c>
      <c r="P35" s="8" t="inlineStr">
        <is>
          <t>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c r="Q35" s="12" t="inlineStr">
        <is>
          <t>https://pubdb.bfe.admin.ch/de/publication/download/12353</t>
        </is>
      </c>
    </row>
    <row r="36">
      <c r="A36" s="8" t="n">
        <v>35</v>
      </c>
      <c r="B36" s="8" t="inlineStr">
        <is>
          <t>Zwitserland</t>
        </is>
      </c>
      <c r="C36" s="8" t="inlineStr">
        <is>
          <t>ProKilowatt — Projekte</t>
        </is>
      </c>
      <c r="D36" s="8" t="inlineStr">
        <is>
          <t>ProKilowatt, project route</t>
        </is>
      </c>
      <c r="E36" s="8" t="inlineStr">
        <is>
          <t>Swiss Federal Office of Energy (SFOE/BFE)</t>
        </is>
      </c>
      <c r="F36" s="8" t="inlineStr">
        <is>
          <t>Subsidie</t>
        </is>
      </c>
      <c r="G36" s="8" t="inlineStr">
        <is>
          <t>Individual efficiency projects submitted through the competitive tender.</t>
        </is>
      </c>
      <c r="H36" s="8" t="inlineStr">
        <is>
          <t>not stated on the SFOE page</t>
        </is>
      </c>
      <c r="I36" s="8" t="inlineStr">
        <is>
          <t>niet vermeld</t>
        </is>
      </c>
      <c r="J36" s="8" t="inlineStr">
        <is>
          <t>niet vermeld</t>
        </is>
      </c>
      <c r="K36" s="10" t="n">
        <v>6000000</v>
      </c>
      <c r="L36" s="8" t="inlineStr">
        <is>
          <t>CHF</t>
        </is>
      </c>
      <c r="M36" s="8" t="inlineStr">
        <is>
          <t>het voordeel</t>
        </is>
      </c>
      <c r="N36" s="11" t="inlineStr">
        <is>
          <t>OPEN</t>
        </is>
      </c>
      <c r="O36" s="8" t="inlineStr">
        <is>
          <t>Submission window 3 November 2025 – 1 November 2026.</t>
        </is>
      </c>
      <c r="P36" s="8" t="inlineStr">
        <is>
          <t>NOT VERIFIED: the project-route funding rate. The 30% figure belongs to the programme route in the row above, not to this one — do not carry it across.</t>
        </is>
      </c>
      <c r="Q36" s="12" t="inlineStr">
        <is>
          <t>https://www.bfe.admin.ch/bfe/en/home/promotion/energy-efficiency/competitive-calls-for-tenders-prokilowatt.html/</t>
        </is>
      </c>
    </row>
    <row r="37">
      <c r="A37" s="8" t="n">
        <v>36</v>
      </c>
      <c r="B37" s="8" t="inlineStr">
        <is>
          <t>Turkije</t>
        </is>
      </c>
      <c r="C37" s="8" t="inlineStr">
        <is>
          <t>KOBİ Dijital Dönüşüm Destek Programı</t>
        </is>
      </c>
      <c r="D37" s="8" t="inlineStr">
        <is>
          <t>SME digital transformation support</t>
        </is>
      </c>
      <c r="E37" s="8" t="inlineStr">
        <is>
          <t>KOSGEB (EBRD-funded)</t>
        </is>
      </c>
      <c r="F37" s="8" t="inlineStr">
        <is>
          <t>Lening — rente gedekt</t>
        </is>
      </c>
      <c r="G37" s="8" t="inlineStr">
        <is>
          <t>Machinery, equipment, software and hardware — new items only. NACE Section C (manufacturing) only; micro enterprises are excluded.</t>
        </is>
      </c>
      <c r="H37" s="8" t="inlineStr">
        <is>
          <t>KOSGEB pays the interest on a partner-bank loan, non-repayable; the loan itself is repayable</t>
        </is>
      </c>
      <c r="I37" s="8" t="inlineStr">
        <is>
          <t>niet vermeld</t>
        </is>
      </c>
      <c r="J37" s="10" t="n">
        <v>1000000</v>
      </c>
      <c r="K37" s="10" t="n">
        <v>20000000</v>
      </c>
      <c r="L37" s="8" t="inlineStr">
        <is>
          <t>TRY</t>
        </is>
      </c>
      <c r="M37" s="8" t="inlineStr">
        <is>
          <t>de lening of de investering</t>
        </is>
      </c>
      <c r="N37" s="11" t="inlineStr">
        <is>
          <t>OPEN</t>
        </is>
      </c>
      <c r="O37" s="8" t="inlineStr">
        <is>
          <t>ACTIVE. Listed under active supports; application form revision dated 11.05.2026. Maximum credit term 36 months with an optional 6-month grace period; programme period 24 months. Partner banks: TEB, İş Bankası, Yapı Kredi.</t>
        </is>
      </c>
      <c r="P37" s="8" t="inlineStr">
        <is>
          <t>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c r="Q37" s="12" t="inlineStr">
        <is>
          <t>https://www.kosgeb.gov.tr/site/tr/genel/destekdetay/9144/kobi-dijital-donusum-destek-programi</t>
        </is>
      </c>
    </row>
    <row r="38">
      <c r="A38" s="8" t="n">
        <v>37</v>
      </c>
      <c r="B38" s="8" t="inlineStr">
        <is>
          <t>Turkije</t>
        </is>
      </c>
      <c r="C38" s="8" t="inlineStr">
        <is>
          <t>Kapasite Geliştirme Destek Programı</t>
        </is>
      </c>
      <c r="D38" s="8" t="inlineStr">
        <is>
          <t>Capacity development support programme</t>
        </is>
      </c>
      <c r="E38" s="8" t="inlineStr">
        <is>
          <t>KOSGEB</t>
        </is>
      </c>
      <c r="F38" s="8" t="inlineStr">
        <is>
          <t>Lening — rente gedekt</t>
        </is>
      </c>
      <c r="G38" s="8" t="inlineStr">
        <is>
          <t>Personnel, machinery, software, services (training, consultancy, certification, test, marketing, design, intellectual property) and working capital. Eligible NACE: C, 61, 62, 63, 72.</t>
        </is>
      </c>
      <c r="H38" s="8" t="inlineStr">
        <is>
          <t>non-repayable 20-point financing support on a bank loan, plus a non-repayable element of 1,000,000 TL</t>
        </is>
      </c>
      <c r="I38" s="8" t="inlineStr">
        <is>
          <t>niet vermeld</t>
        </is>
      </c>
      <c r="J38" s="8" t="inlineStr">
        <is>
          <t>—</t>
        </is>
      </c>
      <c r="K38" s="10" t="n">
        <v>20000000</v>
      </c>
      <c r="L38" s="8" t="inlineStr">
        <is>
          <t>TRY</t>
        </is>
      </c>
      <c r="M38" s="8" t="inlineStr">
        <is>
          <t>de lening of de investering</t>
        </is>
      </c>
      <c r="N38" s="11" t="inlineStr">
        <is>
          <t>GESLOTEN</t>
        </is>
      </c>
      <c r="O38" s="8" t="inlineStr">
        <is>
          <t>ACTIVE programme, window closed. 2026 Period 3 ran 22 August – 15 September 2026; Period 1 ran 3–28 February and Period 2 6–30 June. A further window is expected but was not announced as at 22 September 2026.</t>
        </is>
      </c>
      <c r="P38" s="8" t="inlineStr">
        <is>
          <t>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c r="Q38" s="12" t="inlineStr">
        <is>
          <t>https://www.kosgeb.gov.tr/site/tr/genel/destekdetay/9200/kapasite-gelistirme-destek-programi</t>
        </is>
      </c>
    </row>
    <row r="39">
      <c r="A39" s="8" t="n">
        <v>38</v>
      </c>
      <c r="B39" s="8" t="inlineStr">
        <is>
          <t>Turkije</t>
        </is>
      </c>
      <c r="C39" s="8" t="inlineStr">
        <is>
          <t>Yeşil Sanayi Destek Programı – Sanayide Temiz ve Döngüsel Ekonomi</t>
        </is>
      </c>
      <c r="D39" s="8" t="inlineStr">
        <is>
          <t>Green industry – clean and circular economy in manufacturing</t>
        </is>
      </c>
      <c r="E39" s="8" t="inlineStr">
        <is>
          <t>KOSGEB (World Bank)</t>
        </is>
      </c>
      <c r="F39" s="8" t="inlineStr">
        <is>
          <t>Subsidie</t>
        </is>
      </c>
      <c r="G39" s="8" t="inlineStr">
        <is>
          <t>Personnel, machinery and equipment, SOFTWARE and service procurement, for energy efficiency, water efficiency, raw-material efficiency, waste recycling, industrial symbiosis and circular business models. Uniquely among the KOSGEB grant lines it funds software and services as well as hardware.</t>
        </is>
      </c>
      <c r="H39" s="8" t="inlineStr">
        <is>
          <t>70% (80–90% in named earthquake provinces)</t>
        </is>
      </c>
      <c r="I39" s="9" t="n">
        <v>0.7</v>
      </c>
      <c r="J39" s="8" t="inlineStr">
        <is>
          <t>—</t>
        </is>
      </c>
      <c r="K39" s="10" t="n">
        <v>4000000</v>
      </c>
      <c r="L39" s="8" t="inlineStr">
        <is>
          <t>TRY</t>
        </is>
      </c>
      <c r="M39" s="8" t="inlineStr">
        <is>
          <t>het voordeel</t>
        </is>
      </c>
      <c r="N39" s="11" t="inlineStr">
        <is>
          <t>NIET GEVERIFIEERD</t>
        </is>
      </c>
      <c r="O39" s="8" t="inlineStr">
        <is>
          <t>Programme live and on KOSGEB’s active list; the 2026 call status is NOT VERIFIED — the only proje teklif çağrısı documents located are dated 2023 and 2024.</t>
        </is>
      </c>
      <c r="P39" s="8" t="inlineStr">
        <is>
          <t>Verify that a 2026 call is open before telling anyone to apply. Funded by the World Bank Türkiye Yeşil Sanayi Projesi.</t>
        </is>
      </c>
      <c r="Q39" s="12" t="inlineStr">
        <is>
          <t>https://www.kosgeb.gov.tr/site/tr/genel/destekdetay/9022/yesil-sanayi-destek-programi</t>
        </is>
      </c>
    </row>
    <row r="40">
      <c r="A40" s="8" t="n">
        <v>39</v>
      </c>
      <c r="B40" s="8" t="inlineStr">
        <is>
          <t>Turkije</t>
        </is>
      </c>
      <c r="C40" s="8" t="inlineStr">
        <is>
          <t>Yeşil Sanayi Destek Programı – güneş enerjisi yatırımları</t>
        </is>
      </c>
      <c r="D40" s="8" t="inlineStr">
        <is>
          <t>Green industry – solar investment</t>
        </is>
      </c>
      <c r="E40" s="8" t="inlineStr">
        <is>
          <t>KOSGEB (World Bank)</t>
        </is>
      </c>
      <c r="F40" s="8" t="inlineStr">
        <is>
          <t>Subsidie</t>
        </is>
      </c>
      <c r="G40" s="8" t="inlineStr">
        <is>
          <t>Machinery and equipment. Project duration 8–12 months.</t>
        </is>
      </c>
      <c r="H40" s="8" t="inlineStr">
        <is>
          <t>60% (80–90% in named earthquake provinces)</t>
        </is>
      </c>
      <c r="I40" s="9" t="n">
        <v>0.6</v>
      </c>
      <c r="J40" s="8" t="inlineStr">
        <is>
          <t>—</t>
        </is>
      </c>
      <c r="K40" s="10" t="n">
        <v>14000000</v>
      </c>
      <c r="L40" s="8" t="inlineStr">
        <is>
          <t>TRY</t>
        </is>
      </c>
      <c r="M40" s="8" t="inlineStr">
        <is>
          <t>het voordeel</t>
        </is>
      </c>
      <c r="N40" s="11" t="inlineStr">
        <is>
          <t>NIET GEVERIFIEERD</t>
        </is>
      </c>
      <c r="O40" s="8" t="inlineStr">
        <is>
          <t>Programme live; the 2026 call status is NOT VERIFIED (see the row above).</t>
        </is>
      </c>
      <c r="P40" s="8" t="inlineStr">
        <is>
          <t>Listed for completeness: solar investment, not a route for monitoring.</t>
        </is>
      </c>
      <c r="Q40" s="12" t="inlineStr">
        <is>
          <t>https://www.kosgeb.gov.tr/site/tr/genel/destekdetay/9022/yesil-sanayi-destek-programi</t>
        </is>
      </c>
    </row>
    <row r="41">
      <c r="A41" s="8" t="n">
        <v>40</v>
      </c>
      <c r="B41" s="8" t="inlineStr">
        <is>
          <t>Turkije</t>
        </is>
      </c>
      <c r="C41" s="8" t="inlineStr">
        <is>
          <t>TÜBİTAK 1501 Sanayi Ar-Ge Destek Programı</t>
        </is>
      </c>
      <c r="D41" s="8" t="inlineStr">
        <is>
          <t>Industrial R&amp;D support programme</t>
        </is>
      </c>
      <c r="E41" s="8" t="inlineStr">
        <is>
          <t>TÜBİTAK</t>
        </is>
      </c>
      <c r="F41" s="8" t="inlineStr">
        <is>
          <t>Subsidie</t>
        </is>
      </c>
      <c r="G41" s="8" t="inlineStr">
        <is>
          <t>Development of a product or process technology — NOT the purchase of an off-the-shelf monitoring system. The right instrument for a manufacturer building its own data-driven process capability, or for an integrator developing on top of a platform.</t>
        </is>
      </c>
      <c r="H41" s="8" t="inlineStr">
        <is>
          <t>75% for an organisation’s first five supported projects; 60% from the sixth onwards</t>
        </is>
      </c>
      <c r="I41" s="9" t="n">
        <v>0.6</v>
      </c>
      <c r="J41" s="8" t="inlineStr">
        <is>
          <t>—</t>
        </is>
      </c>
      <c r="K41" s="10" t="n">
        <v>20000000</v>
      </c>
      <c r="L41" s="8" t="inlineStr">
        <is>
          <t>TRY</t>
        </is>
      </c>
      <c r="M41" s="8" t="inlineStr">
        <is>
          <t>het voordeel</t>
        </is>
      </c>
      <c r="N41" s="11" t="inlineStr">
        <is>
          <t>OPEN</t>
        </is>
      </c>
      <c r="O41" s="8" t="inlineStr">
        <is>
          <t>OPEN. 2026-2 call opened 20 July 2026; organisation-level pre-registration deadline 22 October 2026; call closes 26 October 2026. Duration 24 months, extendable to 36.</t>
        </is>
      </c>
      <c r="P41" s="8" t="inlineStr">
        <is>
          <t>The 2026-2 call text restricts applicants to SMEs, which contradicts the long-standing framing of 1501 as the large-firm programme. Quote the call text, not the old framing. Maximum two proposals per organisation per call period, counted across 1501 and 1507 combined.</t>
        </is>
      </c>
      <c r="Q41" s="12" t="inlineStr">
        <is>
          <t>https://tubitak.gov.tr/tr/duyuru/1501-sanayi-ar-ge-destek-programi-ve-1507-kobi-ar-ge-baslangic-destek-programi-2026-yili-2-cagrilari-acildi</t>
        </is>
      </c>
    </row>
    <row r="42">
      <c r="A42" s="8" t="n">
        <v>41</v>
      </c>
      <c r="B42" s="8" t="inlineStr">
        <is>
          <t>Turkije</t>
        </is>
      </c>
      <c r="C42" s="8" t="inlineStr">
        <is>
          <t>TÜBİTAK 1507 KOBİ Ar-Ge Başlangıç Destek Programı</t>
        </is>
      </c>
      <c r="D42" s="8" t="inlineStr">
        <is>
          <t>SME R&amp;D start-up support programme</t>
        </is>
      </c>
      <c r="E42" s="8" t="inlineStr">
        <is>
          <t>TÜBİTAK</t>
        </is>
      </c>
      <c r="F42" s="8" t="inlineStr">
        <is>
          <t>Subsidie</t>
        </is>
      </c>
      <c r="G42" s="8" t="inlineStr">
        <is>
          <t>SME-only, capital companies only. R&amp;D projects, not system purchases.</t>
        </is>
      </c>
      <c r="H42" s="8" t="inlineStr">
        <is>
          <t>75% (programme page)</t>
        </is>
      </c>
      <c r="I42" s="9" t="n">
        <v>0.75</v>
      </c>
      <c r="J42" s="8" t="inlineStr">
        <is>
          <t>—</t>
        </is>
      </c>
      <c r="K42" s="10" t="n">
        <v>3000000</v>
      </c>
      <c r="L42" s="8" t="inlineStr">
        <is>
          <t>TRY</t>
        </is>
      </c>
      <c r="M42" s="8" t="inlineStr">
        <is>
          <t>subsidiabele kosten</t>
        </is>
      </c>
      <c r="N42" s="11" t="inlineStr">
        <is>
          <t>OPEN</t>
        </is>
      </c>
      <c r="O42" s="8" t="inlineStr">
        <is>
          <t>UPCOMING. 2026-2 applications 9–11 November 2026; 2026-1 closed 30 March 2026.</t>
        </is>
      </c>
      <c r="P42" s="8" t="inlineStr">
        <is>
          <t>NOT VERIFIED against the call text: the 75% rate, the 3,000,000 TL project budget cap and the 18-month duration come from TÜBİTAK’s English programme page; the 2026 call text does not restate them.</t>
        </is>
      </c>
      <c r="Q42" s="12" t="inlineStr">
        <is>
          <t>https://tubitak.gov.tr/en/funds/industrial/national-support-programs/1507-tubitak-sme-rd-start-support-program</t>
        </is>
      </c>
    </row>
    <row r="43">
      <c r="A43" s="8" t="n">
        <v>42</v>
      </c>
      <c r="B43" s="8" t="inlineStr">
        <is>
          <t>Turkije</t>
        </is>
      </c>
      <c r="C43" s="8" t="inlineStr">
        <is>
          <t>Yatırım Teşvik Belgesi (Karar 9903)</t>
        </is>
      </c>
      <c r="D43" s="8" t="inlineStr">
        <is>
          <t>Investment incentive certificate</t>
        </is>
      </c>
      <c r="E43" s="8" t="inlineStr">
        <is>
          <t>Sanayi ve Teknoloji Bakanlığı</t>
        </is>
      </c>
      <c r="F43" s="8" t="inlineStr">
        <is>
          <t>Fiscaal- en heffingenpakket</t>
        </is>
      </c>
      <c r="G43" s="8" t="inlineStr">
        <is>
          <t>Customs duty exemption, VAT exemption, tax reduction, interest or profit-share support, machinery support and land allocation; regional support adds employer social-security premium support. Stratejik Hamle explicitly names enerji verimliliği and dijital dönüşüm.</t>
        </is>
      </c>
      <c r="H43" s="8" t="inlineStr">
        <is>
          <t>yatırıma katkı 50% / vergi indirimi 60% (Teknoloji Hamlesi and Yerel Kalkınma Hamlesi); 40%/60% Strateji̇k Hamle; 30%/60% Öncelikli; 20%/60% Hedef — SECONDARY sources</t>
        </is>
      </c>
      <c r="I43" s="8" t="inlineStr">
        <is>
          <t>niet vermeld</t>
        </is>
      </c>
      <c r="J43" s="10" t="n">
        <v>6000000</v>
      </c>
      <c r="K43" s="8" t="inlineStr">
        <is>
          <t>niet vermeld</t>
        </is>
      </c>
      <c r="L43" s="8" t="inlineStr">
        <is>
          <t>TRY</t>
        </is>
      </c>
      <c r="M43" s="8" t="inlineStr">
        <is>
          <t>de lening of de investering</t>
        </is>
      </c>
      <c r="N43" s="11" t="inlineStr">
        <is>
          <t>OPEN</t>
        </is>
      </c>
      <c r="O43" s="8" t="inlineStr">
        <is>
          <t>IN FORCE since Resmî Gazete 30.05.2025, No. 32915. Minimum fixed investment 12,000,000 TL in Regions 1–2 and 6,000,000 TL elsewhere; Stratejik Hamle needs 100,000,000 TL for high-technology products and 200,000,000 TL otherwise.</t>
        </is>
      </c>
      <c r="P43" s="8" t="inlineStr">
        <is>
          <t>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c r="Q43" s="12" t="inlineStr">
        <is>
          <t>https://www.resmigazete.gov.tr/eskiler/2025/06/20250621-14.htm</t>
        </is>
      </c>
    </row>
    <row r="44">
      <c r="A44" s="8" t="n">
        <v>43</v>
      </c>
      <c r="B44" s="8" t="inlineStr">
        <is>
          <t>Turkije</t>
        </is>
      </c>
      <c r="C44" s="8" t="inlineStr">
        <is>
          <t>VAP — Verimlilik Artırıcı Proje</t>
        </is>
      </c>
      <c r="D44" s="8" t="inlineStr">
        <is>
          <t>Efficiency-increasing project support</t>
        </is>
      </c>
      <c r="E44" s="8" t="inlineStr">
        <is>
          <t>Enerji ve Tabii Kaynaklar Bakanlığı</t>
        </is>
      </c>
      <c r="F44" s="8" t="inlineStr">
        <is>
          <t>Subsidie</t>
        </is>
      </c>
      <c r="G44" s="8" t="inlineStr">
        <is>
          <t>Efficiency projects. The Usul ve Esaslar is framed around equipment replacement and does NOT separately name measurement, monitoring or automation systems — a metering layer qualifies as a costed component of a project that delivers the required saving.</t>
        </is>
      </c>
      <c r="H44" s="8" t="inlineStr">
        <is>
          <t>max 30% of project cost (Yönetmelik Md.16)</t>
        </is>
      </c>
      <c r="I44" s="9" t="n">
        <v>0.3</v>
      </c>
      <c r="J44" s="8" t="inlineStr">
        <is>
          <t>—</t>
        </is>
      </c>
      <c r="K44" s="10" t="n">
        <v>15000000</v>
      </c>
      <c r="L44" s="8" t="inlineStr">
        <is>
          <t>TRY</t>
        </is>
      </c>
      <c r="M44" s="8" t="inlineStr">
        <is>
          <t>het voordeel</t>
        </is>
      </c>
      <c r="N44" s="11" t="inlineStr">
        <is>
          <t>NIET GEVERIFIEERD</t>
        </is>
      </c>
      <c r="O44" s="8" t="inlineStr">
        <is>
          <t>Legal basis in force; the 2026 call window is NOT VERIFIED. There is no fixed annual window (Md. 6): the Presidency may take applications once, several times, or continuously.</t>
        </is>
      </c>
      <c r="P44" s="8" t="inlineStr">
        <is>
          <t>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c r="Q44" s="12" t="inlineStr">
        <is>
          <t>https://www.mevzuat.gov.tr/File/GeneratePdf?mevzuatNo=15437&amp;mevzuatTur=KurumVeKurulusYonetmeligi&amp;mevzuatTertip=5</t>
        </is>
      </c>
    </row>
    <row r="45">
      <c r="A45" s="8" t="n">
        <v>44</v>
      </c>
      <c r="B45" s="8" t="inlineStr">
        <is>
          <t>Turkije</t>
        </is>
      </c>
      <c r="C45" s="8" t="inlineStr">
        <is>
          <t>Enerji/karbon yoğunluğu azaltma desteği</t>
        </is>
      </c>
      <c r="D45" s="8" t="inlineStr">
        <is>
          <t>Energy and carbon intensity reduction support</t>
        </is>
      </c>
      <c r="E45" s="8" t="inlineStr">
        <is>
          <t>Enerji ve Tabii Kaynaklar Bakanlığı</t>
        </is>
      </c>
      <c r="F45" s="8" t="inlineStr">
        <is>
          <t>Subsidie</t>
        </is>
      </c>
      <c r="G45" s="8" t="inlineStr">
        <is>
          <t>Support paid on the reference year’s energy expenditure for applicants that reduce energy or carbon intensity or specific energy consumption against ministry criteria.</t>
        </is>
      </c>
      <c r="H45" s="8" t="inlineStr">
        <is>
          <t>max 30% of the reference year’s energy expenditure (Yönetmelik Md.16)</t>
        </is>
      </c>
      <c r="I45" s="9" t="n">
        <v>0.3</v>
      </c>
      <c r="J45" s="8" t="inlineStr">
        <is>
          <t>—</t>
        </is>
      </c>
      <c r="K45" s="10" t="n">
        <v>10000000</v>
      </c>
      <c r="L45" s="8" t="inlineStr">
        <is>
          <t>TRY</t>
        </is>
      </c>
      <c r="M45" s="8" t="inlineStr">
        <is>
          <t>het voordeel</t>
        </is>
      </c>
      <c r="N45" s="11" t="inlineStr">
        <is>
          <t>NIET GEVERIFIEERD</t>
        </is>
      </c>
      <c r="O45" s="8" t="inlineStr">
        <is>
          <t>Legal basis in force; call status NOT VERIFIED. The ministry’s live list of support windows is disallowed by robots.txt and could not be read.</t>
        </is>
      </c>
      <c r="P45" s="8" t="inlineStr">
        <is>
          <t>The base is your energy spend, not the project cost — enter the energy spend in the Budget sheet if you model this one.</t>
        </is>
      </c>
      <c r="Q45" s="12" t="inlineStr">
        <is>
          <t>https://www.mevzuat.gov.tr/File/GeneratePdf?mevzuatNo=15437&amp;mevzuatTur=KurumVeKurulusYonetmeligi&amp;mevzuatTertip=5</t>
        </is>
      </c>
    </row>
    <row r="46">
      <c r="A46" s="8" t="n">
        <v>45</v>
      </c>
      <c r="B46" s="8" t="inlineStr">
        <is>
          <t>Turkije</t>
        </is>
      </c>
      <c r="C46" s="8" t="inlineStr">
        <is>
          <t>Model Fabrika / Yetkinlik ve Dijital Dönüşüm Merkezi</t>
        </is>
      </c>
      <c r="D46" s="8" t="inlineStr">
        <is>
          <t>Model factory / competence and digital transformation centre</t>
        </is>
      </c>
      <c r="E46" s="8" t="inlineStr">
        <is>
          <t>Sanayi ve Teknoloji Bakanlığı and the chambers</t>
        </is>
      </c>
      <c r="F46" s="8" t="inlineStr">
        <is>
          <t>Dienst, geen geld</t>
        </is>
      </c>
      <c r="G46" s="8" t="inlineStr">
        <is>
          <t>Öğren &amp; Dönüş (learn on a live line, then apply it in your own plant with coaching), experiential training, YODA lean maturity assessment, and DDX+ digital-transformation maturity evaluation with a roadmap and pilot implementations.</t>
        </is>
      </c>
      <c r="H46" s="8" t="inlineStr">
        <is>
          <t>service, not cash</t>
        </is>
      </c>
      <c r="I46" s="8" t="inlineStr">
        <is>
          <t>niet vermeld</t>
        </is>
      </c>
      <c r="J46" s="8" t="inlineStr">
        <is>
          <t>—</t>
        </is>
      </c>
      <c r="K46" s="8" t="inlineStr">
        <is>
          <t>—</t>
        </is>
      </c>
      <c r="L46" s="8" t="inlineStr">
        <is>
          <t>TRY</t>
        </is>
      </c>
      <c r="M46" s="8" t="inlineStr">
        <is>
          <t>niets vermeld</t>
        </is>
      </c>
      <c r="N46" s="11" t="inlineStr">
        <is>
          <t>OPEN</t>
        </is>
      </c>
      <c r="O46" s="8" t="inlineStr">
        <is>
          <t>12 model factories in operation, target 16 by the end of 2027 (Minister, 28 July 2026).</t>
        </is>
      </c>
      <c r="P46" s="8" t="inlineStr">
        <is>
          <t>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c r="Q46" s="12" t="inlineStr">
        <is>
          <t>https://www.modelfabrika.org/</t>
        </is>
      </c>
    </row>
    <row r="47">
      <c r="A47" s="8" t="n">
        <v>46</v>
      </c>
      <c r="B47" s="8" t="inlineStr">
        <is>
          <t>Turkije</t>
        </is>
      </c>
      <c r="C47" s="8" t="inlineStr">
        <is>
          <t>İşletme Geliştirme Destek Programı (İGDP)</t>
        </is>
      </c>
      <c r="D47" s="8" t="inlineStr">
        <is>
          <t>Business development support programme</t>
        </is>
      </c>
      <c r="E47" s="8" t="inlineStr">
        <is>
          <t>KOSGEB</t>
        </is>
      </c>
      <c r="F47" s="8" t="inlineStr">
        <is>
          <t>Geen — gesloten of ingetrokken</t>
        </is>
      </c>
      <c r="G47" s="8" t="inlineStr">
        <is>
          <t>—</t>
        </is>
      </c>
      <c r="H47" s="8" t="inlineStr">
        <is>
          <t>—</t>
        </is>
      </c>
      <c r="I47" s="8" t="inlineStr">
        <is>
          <t>niet vermeld</t>
        </is>
      </c>
      <c r="J47" s="8" t="inlineStr">
        <is>
          <t>—</t>
        </is>
      </c>
      <c r="K47" s="8" t="inlineStr">
        <is>
          <t>—</t>
        </is>
      </c>
      <c r="L47" s="8" t="inlineStr">
        <is>
          <t>TRY</t>
        </is>
      </c>
      <c r="M47" s="8" t="inlineStr">
        <is>
          <t>niets vermeld</t>
        </is>
      </c>
      <c r="N47" s="11" t="inlineStr">
        <is>
          <t>BEËINDIGD</t>
        </is>
      </c>
      <c r="O47" s="8" t="inlineStr">
        <is>
          <t>DISCONTINUED — filed by KOSGEB under "Yürürlükten Kaldırılan Destekler" (repealed supports).</t>
        </is>
      </c>
      <c r="P47" s="8" t="inlineStr">
        <is>
          <t>Still widely quoted by Turkish consultant and vendor pages: Model Fabrika 100,000 TL at 60%, Dijital Dönüşüm Danışmanlığı 20,000 TL at 100%, energy-efficient motor 80,000 TL. Those line items went away with the programme. Do not quote them as current.</t>
        </is>
      </c>
      <c r="Q47" s="12" t="inlineStr">
        <is>
          <t>https://www.kosgeb.gov.tr/site/tr/genel/destekler/3/destekler</t>
        </is>
      </c>
    </row>
    <row r="48">
      <c r="A48" s="8" t="n">
        <v>47</v>
      </c>
      <c r="B48" s="8" t="inlineStr">
        <is>
          <t>Turkije</t>
        </is>
      </c>
      <c r="C48" s="8" t="inlineStr">
        <is>
          <t>KOBİ Teknoyatırım (Teknolojik Ürün Yatırım)</t>
        </is>
      </c>
      <c r="D48" s="8" t="inlineStr">
        <is>
          <t>SME techno-investment support</t>
        </is>
      </c>
      <c r="E48" s="8" t="inlineStr">
        <is>
          <t>KOSGEB</t>
        </is>
      </c>
      <c r="F48" s="8" t="inlineStr">
        <is>
          <t>Geen — gesloten of ingetrokken</t>
        </is>
      </c>
      <c r="G48" s="8" t="inlineStr">
        <is>
          <t>Machinery and software, under the rules of 11 May 2023 (60%; 2,000,000 TL low and mid-low technology, 10,000,000 TL mid-high and high technology).</t>
        </is>
      </c>
      <c r="H48" s="8" t="inlineStr">
        <is>
          <t>repealed</t>
        </is>
      </c>
      <c r="I48" s="8" t="inlineStr">
        <is>
          <t>niet vermeld</t>
        </is>
      </c>
      <c r="J48" s="8" t="inlineStr">
        <is>
          <t>—</t>
        </is>
      </c>
      <c r="K48" s="8" t="inlineStr">
        <is>
          <t>—</t>
        </is>
      </c>
      <c r="L48" s="8" t="inlineStr">
        <is>
          <t>TRY</t>
        </is>
      </c>
      <c r="M48" s="8" t="inlineStr">
        <is>
          <t>niets vermeld</t>
        </is>
      </c>
      <c r="N48" s="11" t="inlineStr">
        <is>
          <t>BEËINDIGD</t>
        </is>
      </c>
      <c r="O48" s="8" t="inlineStr">
        <is>
          <t>DISCONTINUED — filed by KOSGEB under "Yürürlükten Kaldırılan Destekler".</t>
        </is>
      </c>
      <c r="P48" s="8" t="inlineStr">
        <is>
          <t>Kept because, with İGDP, it is the programme most often quoted in Turkish content as if it were live. The live manufacturing-digitalisation route is the KOBİ Dijital Dönüşüm loan, not a grant.</t>
        </is>
      </c>
      <c r="Q48" s="12" t="inlineStr">
        <is>
          <t>https://www.kosgeb.gov.tr/site/tr/genel/destekler/3/destekler</t>
        </is>
      </c>
    </row>
    <row r="49">
      <c r="A49" s="8" t="n">
        <v>48</v>
      </c>
      <c r="B49" s="8" t="inlineStr">
        <is>
          <t>Turkije</t>
        </is>
      </c>
      <c r="C49" s="8" t="inlineStr">
        <is>
          <t>Teknoloji Odaklı Sanayi Hamlesi (HAMLE)</t>
        </is>
      </c>
      <c r="D49" s="8" t="inlineStr">
        <is>
          <t>Technology-focused industrial move programme</t>
        </is>
      </c>
      <c r="E49" s="8" t="inlineStr">
        <is>
          <t>Sanayi ve Teknoloji Bakanlığı</t>
        </is>
      </c>
      <c r="F49" s="8" t="inlineStr">
        <is>
          <t>Fiscaal- en heffingenpakket</t>
        </is>
      </c>
      <c r="G49" s="8" t="inlineStr">
        <is>
          <t>A bundle of KOSGEB, TÜBİTAK and investment-incentive support.</t>
        </is>
      </c>
      <c r="H49" s="8" t="inlineStr">
        <is>
          <t>not established</t>
        </is>
      </c>
      <c r="I49" s="8" t="inlineStr">
        <is>
          <t>niet vermeld</t>
        </is>
      </c>
      <c r="J49" s="8" t="inlineStr">
        <is>
          <t>—</t>
        </is>
      </c>
      <c r="K49" s="8" t="inlineStr">
        <is>
          <t>—</t>
        </is>
      </c>
      <c r="L49" s="8" t="inlineStr">
        <is>
          <t>TRY</t>
        </is>
      </c>
      <c r="M49" s="8" t="inlineStr">
        <is>
          <t>niets vermeld</t>
        </is>
      </c>
      <c r="N49" s="11" t="inlineStr">
        <is>
          <t>NIET GEVERIFIEERD</t>
        </is>
      </c>
      <c r="O49" s="8" t="inlineStr">
        <is>
          <t>NOT VERIFIED — the call-plan page is robots.txt-blocked and sanayi.gov.tr rejected the request. No open-call information could be established.</t>
        </is>
      </c>
      <c r="P49" s="8" t="inlineStr">
        <is>
          <t>Do not quote rates, ceilings or windows for this programme.</t>
        </is>
      </c>
      <c r="Q49" s="12" t="inlineStr">
        <is>
          <t>https://www.hamle.gov.tr/</t>
        </is>
      </c>
    </row>
    <row r="50">
      <c r="A50" s="8" t="n">
        <v>49</v>
      </c>
      <c r="B50" s="8" t="inlineStr">
        <is>
          <t>Turkije</t>
        </is>
      </c>
      <c r="C50" s="8" t="inlineStr">
        <is>
          <t>Teknolojik Ürün Yatırım Destek Programı (TÜYDP)</t>
        </is>
      </c>
      <c r="D50" s="8" t="inlineStr">
        <is>
          <t>Technological product investment support programme</t>
        </is>
      </c>
      <c r="E50" s="8" t="inlineStr">
        <is>
          <t>Sanayi ve Teknoloji Bakanlığı</t>
        </is>
      </c>
      <c r="F50" s="8" t="inlineStr">
        <is>
          <t>Fiscaal- en heffingenpakket</t>
        </is>
      </c>
      <c r="G50" s="8" t="inlineStr">
        <is>
          <t>Investment support for products derived from R&amp;D results.</t>
        </is>
      </c>
      <c r="H50" s="8" t="inlineStr">
        <is>
          <t>not established</t>
        </is>
      </c>
      <c r="I50" s="8" t="inlineStr">
        <is>
          <t>niet vermeld</t>
        </is>
      </c>
      <c r="J50" s="8" t="inlineStr">
        <is>
          <t>—</t>
        </is>
      </c>
      <c r="K50" s="8" t="inlineStr">
        <is>
          <t>—</t>
        </is>
      </c>
      <c r="L50" s="8" t="inlineStr">
        <is>
          <t>TRY</t>
        </is>
      </c>
      <c r="M50" s="8" t="inlineStr">
        <is>
          <t>niets vermeld</t>
        </is>
      </c>
      <c r="N50" s="11" t="inlineStr">
        <is>
          <t>NIET GEVERIFIEERD</t>
        </is>
      </c>
      <c r="O50" s="8" t="inlineStr">
        <is>
          <t>NOT VERIFIED — the governing Yönetmelik (RG 29 April 2014, No. 28986, amended 22 March 2022) exists, but no 2026 call, rate or ceiling was found.</t>
        </is>
      </c>
      <c r="P50" s="8" t="inlineStr">
        <is>
          <t>Do not quote rates for this programme.</t>
        </is>
      </c>
      <c r="Q50" s="12" t="inlineStr">
        <is>
          <t>https://www.resmigazete.gov.tr/</t>
        </is>
      </c>
    </row>
    <row r="52">
      <c r="C52" s="13" t="inlineStr">
        <is>
          <t>Waar de bron een marge geeft, gebruikt het blad Budget het laagste gepubliceerde percentage. De volledige marge staat in de kolom Percentage.</t>
        </is>
      </c>
    </row>
  </sheetData>
  <autoFilter ref="A1:Q50"/>
  <conditionalFormatting sqref="N2:N50">
    <cfRule type="cellIs" priority="1" operator="equal" dxfId="0">
      <formula>"GESLOTEN"</formula>
    </cfRule>
    <cfRule type="cellIs" priority="2" operator="equal" dxfId="0">
      <formula>"BEËINDIGD"</formula>
    </cfRule>
    <cfRule type="cellIs" priority="3" operator="equal" dxfId="0">
      <formula>"NIET GEVERIFIEERD"</formula>
    </cfRule>
    <cfRule type="cellIs" priority="4" operator="equal" dxfId="0">
      <formula>"GEPAUZEERD"</formula>
    </cfRule>
    <cfRule type="cellIs" priority="5" operator="equal" dxfId="1">
      <formula>"OPEN"</formula>
    </cfRule>
    <cfRule type="cellIs" priority="6" operator="equal" dxfId="1">
      <formula>"PERMANENT"</formula>
    </cfRule>
  </conditionalFormatting>
  <hyperlinks>
    <hyperlink xmlns:r="http://schemas.openxmlformats.org/officeDocument/2006/relationships" ref="Q2" r:id="rId1"/>
    <hyperlink xmlns:r="http://schemas.openxmlformats.org/officeDocument/2006/relationships" ref="Q3" r:id="rId2"/>
    <hyperlink xmlns:r="http://schemas.openxmlformats.org/officeDocument/2006/relationships" ref="Q4" r:id="rId3"/>
    <hyperlink xmlns:r="http://schemas.openxmlformats.org/officeDocument/2006/relationships" ref="Q5" r:id="rId4"/>
    <hyperlink xmlns:r="http://schemas.openxmlformats.org/officeDocument/2006/relationships" ref="Q6" r:id="rId5"/>
    <hyperlink xmlns:r="http://schemas.openxmlformats.org/officeDocument/2006/relationships" ref="Q7" r:id="rId6"/>
    <hyperlink xmlns:r="http://schemas.openxmlformats.org/officeDocument/2006/relationships" ref="Q8" r:id="rId7"/>
    <hyperlink xmlns:r="http://schemas.openxmlformats.org/officeDocument/2006/relationships" ref="Q9" r:id="rId8"/>
    <hyperlink xmlns:r="http://schemas.openxmlformats.org/officeDocument/2006/relationships" ref="Q10" r:id="rId9"/>
    <hyperlink xmlns:r="http://schemas.openxmlformats.org/officeDocument/2006/relationships" ref="Q11" r:id="rId10"/>
    <hyperlink xmlns:r="http://schemas.openxmlformats.org/officeDocument/2006/relationships" ref="Q12" r:id="rId11"/>
    <hyperlink xmlns:r="http://schemas.openxmlformats.org/officeDocument/2006/relationships" ref="Q13" r:id="rId12"/>
    <hyperlink xmlns:r="http://schemas.openxmlformats.org/officeDocument/2006/relationships" ref="Q14" r:id="rId13"/>
    <hyperlink xmlns:r="http://schemas.openxmlformats.org/officeDocument/2006/relationships" ref="Q15" r:id="rId14"/>
    <hyperlink xmlns:r="http://schemas.openxmlformats.org/officeDocument/2006/relationships" ref="Q16" r:id="rId15"/>
    <hyperlink xmlns:r="http://schemas.openxmlformats.org/officeDocument/2006/relationships" ref="Q17" r:id="rId16"/>
    <hyperlink xmlns:r="http://schemas.openxmlformats.org/officeDocument/2006/relationships" ref="Q18" r:id="rId17"/>
    <hyperlink xmlns:r="http://schemas.openxmlformats.org/officeDocument/2006/relationships" ref="Q19" r:id="rId18"/>
    <hyperlink xmlns:r="http://schemas.openxmlformats.org/officeDocument/2006/relationships" ref="Q20" r:id="rId19"/>
    <hyperlink xmlns:r="http://schemas.openxmlformats.org/officeDocument/2006/relationships" ref="Q21" r:id="rId20"/>
    <hyperlink xmlns:r="http://schemas.openxmlformats.org/officeDocument/2006/relationships" ref="Q22" r:id="rId21"/>
    <hyperlink xmlns:r="http://schemas.openxmlformats.org/officeDocument/2006/relationships" ref="Q23" r:id="rId22"/>
    <hyperlink xmlns:r="http://schemas.openxmlformats.org/officeDocument/2006/relationships" ref="Q24" r:id="rId23"/>
    <hyperlink xmlns:r="http://schemas.openxmlformats.org/officeDocument/2006/relationships" ref="Q25" r:id="rId24"/>
    <hyperlink xmlns:r="http://schemas.openxmlformats.org/officeDocument/2006/relationships" ref="Q26" r:id="rId25"/>
    <hyperlink xmlns:r="http://schemas.openxmlformats.org/officeDocument/2006/relationships" ref="Q27" r:id="rId26"/>
    <hyperlink xmlns:r="http://schemas.openxmlformats.org/officeDocument/2006/relationships" ref="Q28" r:id="rId27"/>
    <hyperlink xmlns:r="http://schemas.openxmlformats.org/officeDocument/2006/relationships" ref="Q29" r:id="rId28"/>
    <hyperlink xmlns:r="http://schemas.openxmlformats.org/officeDocument/2006/relationships" ref="Q30" r:id="rId29"/>
    <hyperlink xmlns:r="http://schemas.openxmlformats.org/officeDocument/2006/relationships" ref="Q31" r:id="rId30"/>
    <hyperlink xmlns:r="http://schemas.openxmlformats.org/officeDocument/2006/relationships" ref="Q32" r:id="rId31"/>
    <hyperlink xmlns:r="http://schemas.openxmlformats.org/officeDocument/2006/relationships" ref="Q33" r:id="rId32"/>
    <hyperlink xmlns:r="http://schemas.openxmlformats.org/officeDocument/2006/relationships" ref="Q34" r:id="rId33"/>
    <hyperlink xmlns:r="http://schemas.openxmlformats.org/officeDocument/2006/relationships" ref="Q35" r:id="rId34"/>
    <hyperlink xmlns:r="http://schemas.openxmlformats.org/officeDocument/2006/relationships" ref="Q36" r:id="rId35"/>
    <hyperlink xmlns:r="http://schemas.openxmlformats.org/officeDocument/2006/relationships" ref="Q37" r:id="rId36"/>
    <hyperlink xmlns:r="http://schemas.openxmlformats.org/officeDocument/2006/relationships" ref="Q38" r:id="rId37"/>
    <hyperlink xmlns:r="http://schemas.openxmlformats.org/officeDocument/2006/relationships" ref="Q39" r:id="rId38"/>
    <hyperlink xmlns:r="http://schemas.openxmlformats.org/officeDocument/2006/relationships" ref="Q40" r:id="rId39"/>
    <hyperlink xmlns:r="http://schemas.openxmlformats.org/officeDocument/2006/relationships" ref="Q41" r:id="rId40"/>
    <hyperlink xmlns:r="http://schemas.openxmlformats.org/officeDocument/2006/relationships" ref="Q42" r:id="rId41"/>
    <hyperlink xmlns:r="http://schemas.openxmlformats.org/officeDocument/2006/relationships" ref="Q43" r:id="rId42"/>
    <hyperlink xmlns:r="http://schemas.openxmlformats.org/officeDocument/2006/relationships" ref="Q44" r:id="rId43"/>
    <hyperlink xmlns:r="http://schemas.openxmlformats.org/officeDocument/2006/relationships" ref="Q45" r:id="rId44"/>
    <hyperlink xmlns:r="http://schemas.openxmlformats.org/officeDocument/2006/relationships" ref="Q46" r:id="rId45"/>
    <hyperlink xmlns:r="http://schemas.openxmlformats.org/officeDocument/2006/relationships" ref="Q47" r:id="rId46"/>
    <hyperlink xmlns:r="http://schemas.openxmlformats.org/officeDocument/2006/relationships" ref="Q48" r:id="rId47"/>
    <hyperlink xmlns:r="http://schemas.openxmlformats.org/officeDocument/2006/relationships" ref="Q49" r:id="rId48"/>
    <hyperlink xmlns:r="http://schemas.openxmlformats.org/officeDocument/2006/relationships" ref="Q50" r:id="rId4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3"/>
  <sheetViews>
    <sheetView showGridLines="0" workbookViewId="0">
      <selection activeCell="A1" sqref="A1"/>
    </sheetView>
  </sheetViews>
  <sheetFormatPr baseColWidth="8" defaultRowHeight="15"/>
  <cols>
    <col width="58" customWidth="1" min="1" max="1"/>
    <col width="34" customWidth="1" min="2" max="2"/>
    <col width="22" customWidth="1" min="3" max="3"/>
    <col width="14" customWidth="1" min="4" max="4"/>
    <col width="26" customWidth="1" min="5" max="5"/>
    <col width="20" customWidth="1" min="6" max="6"/>
    <col width="46" customWidth="1" min="7" max="7"/>
  </cols>
  <sheetData>
    <row r="1">
      <c r="A1" s="1" t="inlineStr">
        <is>
          <t>Budget</t>
        </is>
      </c>
    </row>
    <row r="2">
      <c r="A2" s="4" t="inlineStr">
        <is>
          <t>Kies een regeling, vul uw kostenposten in, en lees het voordeel, uw nettokosten en het effectieve steunpercentage af. Elk cijfer hier is een formule die u kunt nakijken.</t>
        </is>
      </c>
    </row>
    <row r="4">
      <c r="A4" s="3" t="inlineStr">
        <is>
          <t>Regeling</t>
        </is>
      </c>
      <c r="B4" s="14" t="inlineStr">
        <is>
          <t>EEW Modul 3 – MSR, Sensorik und Energiemanagement-Software</t>
        </is>
      </c>
      <c r="C4" t="inlineStr">
        <is>
          <t>← kies uit de keuzelijst</t>
        </is>
      </c>
    </row>
    <row r="5">
      <c r="A5" t="inlineStr">
        <is>
          <t>Land</t>
        </is>
      </c>
      <c r="B5" s="15">
        <f>INDEX('Regelingen'!$B$2:$B$50,MATCH($B$4,'Regelingen'!$C$2:$C$50,0))</f>
        <v/>
      </c>
    </row>
    <row r="6">
      <c r="A6" t="inlineStr">
        <is>
          <t>Instrument</t>
        </is>
      </c>
      <c r="B6" s="15">
        <f>INDEX('Regelingen'!$F$2:$F$50,MATCH($B$4,'Regelingen'!$C$2:$C$50,0))</f>
        <v/>
      </c>
    </row>
    <row r="7">
      <c r="A7" t="inlineStr">
        <is>
          <t>Stand op 22 september 2026</t>
        </is>
      </c>
      <c r="B7" s="15">
        <f>INDEX('Regelingen'!$N$2:$N$50,MATCH($B$4,'Regelingen'!$C$2:$C$50,0))</f>
        <v/>
      </c>
    </row>
    <row r="8">
      <c r="A8" t="inlineStr">
        <is>
          <t>Percentage uit het blad Regelingen</t>
        </is>
      </c>
      <c r="B8" s="16">
        <f>INDEX('Regelingen'!$I$2:$I$50,MATCH($B$4,'Regelingen'!$C$2:$C$50,0))</f>
        <v/>
      </c>
    </row>
    <row r="9">
      <c r="A9" t="inlineStr">
        <is>
          <t>Percentage dat u in plaats daarvan wilt doorrekenen (optioneel)</t>
        </is>
      </c>
      <c r="B9" s="17" t="n"/>
      <c r="C9" s="4" t="inlineStr">
        <is>
          <t>Gebruik dit wanneer de bron een marge geeft of wanneer uw grootteklasse een ander percentage krijgt.</t>
        </is>
      </c>
    </row>
    <row r="10">
      <c r="A10" s="3" t="inlineStr">
        <is>
          <t>Hieronder gebruikt percentage</t>
        </is>
      </c>
      <c r="B10" s="18">
        <f>IF(ISNUMBER($B$9),$B$9,IF(ISNUMBER($B$8),$B$8,""))</f>
        <v/>
      </c>
    </row>
    <row r="11">
      <c r="A11" t="inlineStr">
        <is>
          <t>Minimum (zoals gepubliceerd)</t>
        </is>
      </c>
      <c r="B11" s="19">
        <f>INDEX('Regelingen'!$J$2:$J$50,MATCH($B$4,'Regelingen'!$C$2:$C$50,0))</f>
        <v/>
      </c>
    </row>
    <row r="12">
      <c r="A12" t="inlineStr">
        <is>
          <t>Maximum (zoals gepubliceerd)</t>
        </is>
      </c>
      <c r="B12" s="19">
        <f>INDEX('Regelingen'!$K$2:$K$50,MATCH($B$4,'Regelingen'!$C$2:$C$50,0))</f>
        <v/>
      </c>
    </row>
    <row r="13">
      <c r="A13" t="inlineStr">
        <is>
          <t>Het maximum begrenst</t>
        </is>
      </c>
      <c r="B13" s="15">
        <f>INDEX('Regelingen'!$M$2:$M$50,MATCH($B$4,'Regelingen'!$C$2:$C$50,0))</f>
        <v/>
      </c>
    </row>
    <row r="14">
      <c r="A14" t="inlineStr">
        <is>
          <t>Valuta</t>
        </is>
      </c>
      <c r="B14" s="15">
        <f>INDEX('Regelingen'!$L$2:$L$50,MATCH($B$4,'Regelingen'!$C$2:$C$50,0))</f>
        <v/>
      </c>
    </row>
    <row r="15">
      <c r="A15" t="inlineStr">
        <is>
          <t>Uw vennootschapsbelastingtarief</t>
        </is>
      </c>
      <c r="B15" s="17" t="n"/>
      <c r="C15" s="4" t="inlineStr">
        <is>
          <t>Alleen nodig voor een extra fiscale aftrek, waarvan de contante waarde de aftrek maal uw belastingtarief is. Dit pakket noemt voor geen enkel land een belastingtarief — vul uw eigen tarief in.</t>
        </is>
      </c>
    </row>
    <row r="16">
      <c r="A16" t="inlineStr">
        <is>
          <t>Fictieve looptijd van de lening, jaren</t>
        </is>
      </c>
      <c r="B16" s="20" t="n">
        <v>5</v>
      </c>
      <c r="C16" s="4" t="inlineStr">
        <is>
          <t>Alleen gebruikt voor een rentesubsidie. Nuova Sabatini wordt op een conventionele looptijd van vijf jaar berekend.</t>
        </is>
      </c>
    </row>
    <row r="17">
      <c r="A17" t="inlineStr">
        <is>
          <t>Gefinancierd bedrag (leningen en renteinstrumenten)</t>
        </is>
      </c>
      <c r="B17" s="21" t="n"/>
      <c r="C17" s="4" t="inlineStr">
        <is>
          <t>Laat leeg om de totale projectkosten te gebruiken.</t>
        </is>
      </c>
    </row>
    <row r="18" ht="46" customHeight="1">
      <c r="A18" t="inlineStr">
        <is>
          <t>Plafond op hardware + opleiding als aandeel van de subsidiabele kosten</t>
        </is>
      </c>
      <c r="B18" s="22" t="n">
        <v>1</v>
      </c>
      <c r="C18" s="4" t="inlineStr">
        <is>
          <t>Vul 100% in als uw regeling geen zo'n plafond kent. Plafonds die dit onderzoek vond: Transizione 5.0 — opleiding ≤10% van de investering in infrastructuur, maximaal € 300.000; Digitalbonus Bayern — advies en opleiding tot 50% van de subsidiabele kosten.</t>
        </is>
      </c>
    </row>
    <row r="19" ht="70" customHeight="1">
      <c r="A19" s="3" t="inlineStr">
        <is>
          <t>Opmerkingen bij deze regeling</t>
        </is>
      </c>
      <c r="B19" s="23">
        <f>INDEX('Regelingen'!$P$2:$P$50,MATCH($B$4,'Regelingen'!$C$2:$C$50,0))</f>
        <v/>
      </c>
    </row>
    <row r="21" ht="40" customHeight="1">
      <c r="A21" s="7" t="inlineStr">
        <is>
          <t>Kostencategorie</t>
        </is>
      </c>
      <c r="B21" s="7" t="inlineStr">
        <is>
          <t>Uw omschrijving</t>
        </is>
      </c>
      <c r="C21" s="7" t="inlineStr">
        <is>
          <t>Bedrag</t>
        </is>
      </c>
      <c r="D21" s="7" t="inlineStr">
        <is>
          <t>Subsidiabel?</t>
        </is>
      </c>
      <c r="E21" s="7" t="inlineStr">
        <is>
          <t>Telt mee voor het plafond hardware + opleiding?</t>
        </is>
      </c>
      <c r="F21" s="7" t="inlineStr">
        <is>
          <t>Subsidiabel bedrag</t>
        </is>
      </c>
    </row>
    <row r="22">
      <c r="A22" s="4" t="inlineStr">
        <is>
          <t>Monitoringsoftware — licenties of abonnement voor de projectperiode</t>
        </is>
      </c>
      <c r="B22" s="13" t="inlineStr">
        <is>
          <t>VOORBEELD — vervang door uw eigen gegevens</t>
        </is>
      </c>
      <c r="C22" s="21" t="n">
        <v>60000</v>
      </c>
      <c r="D22" s="14" t="inlineStr">
        <is>
          <t>Ja</t>
        </is>
      </c>
      <c r="E22" s="14" t="inlineStr">
        <is>
          <t>Nee</t>
        </is>
      </c>
      <c r="F22" s="19">
        <f>IF(D22="Ja",C22,0)</f>
        <v/>
      </c>
    </row>
    <row r="23">
      <c r="A23" s="4" t="inlineStr">
        <is>
          <t>Implementatie, configuratie en integratie</t>
        </is>
      </c>
      <c r="B23" s="13" t="n"/>
      <c r="C23" s="21" t="n">
        <v>45000</v>
      </c>
      <c r="D23" s="14" t="inlineStr">
        <is>
          <t>Ja</t>
        </is>
      </c>
      <c r="E23" s="14" t="inlineStr">
        <is>
          <t>Nee</t>
        </is>
      </c>
      <c r="F23" s="19">
        <f>IF(D23="Ja",C23,0)</f>
        <v/>
      </c>
    </row>
    <row r="24">
      <c r="A24" s="4" t="inlineStr">
        <is>
          <t>Hardware en sensoren — gateways, I/O-modules, meters</t>
        </is>
      </c>
      <c r="B24" s="13" t="n"/>
      <c r="C24" s="21" t="n">
        <v>30000</v>
      </c>
      <c r="D24" s="14" t="inlineStr">
        <is>
          <t>Ja</t>
        </is>
      </c>
      <c r="E24" s="14" t="inlineStr">
        <is>
          <t>Ja</t>
        </is>
      </c>
      <c r="F24" s="19">
        <f>IF(D24="Ja",C24,0)</f>
        <v/>
      </c>
    </row>
    <row r="25">
      <c r="A25" s="4" t="inlineStr">
        <is>
          <t>Terminals en schermen op de werkvloer</t>
        </is>
      </c>
      <c r="B25" s="13" t="n"/>
      <c r="C25" s="21" t="n">
        <v>12000</v>
      </c>
      <c r="D25" s="14" t="inlineStr">
        <is>
          <t>Ja</t>
        </is>
      </c>
      <c r="E25" s="14" t="inlineStr">
        <is>
          <t>Ja</t>
        </is>
      </c>
      <c r="F25" s="19">
        <f>IF(D25="Ja",C25,0)</f>
        <v/>
      </c>
    </row>
    <row r="26">
      <c r="A26" s="4" t="inlineStr">
        <is>
          <t>Opleiding van operators, technici en leidinggevenden</t>
        </is>
      </c>
      <c r="B26" s="13" t="n"/>
      <c r="C26" s="21" t="n">
        <v>8000</v>
      </c>
      <c r="D26" s="14" t="inlineStr">
        <is>
          <t>Ja</t>
        </is>
      </c>
      <c r="E26" s="14" t="inlineStr">
        <is>
          <t>Ja</t>
        </is>
      </c>
      <c r="F26" s="19">
        <f>IF(D26="Ja",C26,0)</f>
        <v/>
      </c>
    </row>
    <row r="27">
      <c r="A27" s="4" t="inlineStr">
        <is>
          <t>Overig (projectleiding, advies, onvoorzien)</t>
        </is>
      </c>
      <c r="B27" s="13" t="n"/>
      <c r="C27" s="21" t="n">
        <v>10000</v>
      </c>
      <c r="D27" s="14" t="inlineStr">
        <is>
          <t>Ja</t>
        </is>
      </c>
      <c r="E27" s="14" t="inlineStr">
        <is>
          <t>Nee</t>
        </is>
      </c>
      <c r="F27" s="19">
        <f>IF(D27="Ja",C27,0)</f>
        <v/>
      </c>
    </row>
    <row r="29">
      <c r="A29" s="24" t="inlineStr">
        <is>
          <t>Totale projectkosten</t>
        </is>
      </c>
      <c r="C29" s="19">
        <f>SUM(C22:C27)</f>
        <v/>
      </c>
    </row>
    <row r="30">
      <c r="A30" s="24" t="inlineStr">
        <is>
          <t>Subsidiabele kosten, vóór het plafond</t>
        </is>
      </c>
      <c r="C30" s="19">
        <f>SUM(F22:F27)</f>
        <v/>
      </c>
    </row>
    <row r="31">
      <c r="A31" s="24" t="inlineStr">
        <is>
          <t>Subsidiabele hardware + opleiding</t>
        </is>
      </c>
      <c r="C31" s="19">
        <f>SUMIFS(F22:F27,E22:E27,"Ja")</f>
        <v/>
      </c>
    </row>
    <row r="32">
      <c r="A32" s="24" t="inlineStr">
        <is>
          <t>Subsidiabele kosten buiten het plafond</t>
        </is>
      </c>
      <c r="C32" s="19">
        <f>C30-C31</f>
        <v/>
      </c>
    </row>
    <row r="33">
      <c r="A33" s="24" t="inlineStr">
        <is>
          <t>Hardware + opleiding die binnen het plafond past</t>
        </is>
      </c>
      <c r="C33" s="19">
        <f>IF($B$18&gt;=1,C31,MIN(C31,$B$18*C32/(1-$B$18)))</f>
        <v/>
      </c>
    </row>
    <row r="34">
      <c r="A34" s="24" t="inlineStr">
        <is>
          <t>Subsidiabele basis na het plafond</t>
        </is>
      </c>
      <c r="C34" s="19">
        <f>C32+C33</f>
        <v/>
      </c>
    </row>
    <row r="35">
      <c r="A35" s="24" t="inlineStr">
        <is>
          <t>Plafondtoets</t>
        </is>
      </c>
      <c r="C35" s="15">
        <f>IF(C33&lt;C31-0.000001,"Boven het plafond — het meerdere is uit de subsidiabele basis gehaald","Binnen het plafond")</f>
        <v/>
      </c>
    </row>
    <row r="36">
      <c r="A36" s="24" t="inlineStr">
        <is>
          <t>Basis waarover het voordeel wordt berekend</t>
        </is>
      </c>
      <c r="C36" s="19">
        <f>IF(AND($B$13="subsidiabele kosten",ISNUMBER($B$12)),MIN(C34,$B$12),C34)</f>
        <v/>
      </c>
    </row>
    <row r="37">
      <c r="A37" s="24" t="inlineStr">
        <is>
          <t>Voordeel vóór het maximum</t>
        </is>
      </c>
      <c r="C37" s="19">
        <f>IF($B$10="","",IF(OR($B$6="Lening — rente gedekt",$B$6="Dienst, geen geld",$B$6="Geen — gesloten of ingetrokken",$B$6="Fiscaal- en heffingenpakket"),0,IF($B$6="Extra fiscale aftrek",IF(ISNUMBER($B$15),C36*$B$10*$B$15,0),IF($B$6="Rentesubsidie",IF(ISNUMBER($B$16),IF(ISNUMBER($B$17),$B$17,C29)*$B$10*$B$16,0),C36*$B$10))))</f>
        <v/>
      </c>
    </row>
    <row r="38">
      <c r="A38" s="24" t="inlineStr">
        <is>
          <t>Voordeel</t>
        </is>
      </c>
      <c r="C38" s="25">
        <f>IF(C37="","",IF(AND($B$13="het voordeel",ISNUMBER($B$12)),MIN(C37,$B$12),C37))</f>
        <v/>
      </c>
    </row>
    <row r="39" ht="44" customHeight="1">
      <c r="A39" s="24" t="inlineStr">
        <is>
          <t>Hoe dit voordeel is berekend</t>
        </is>
      </c>
      <c r="C39" s="26">
        <f>IF($B$10="","Geen percentage: de bron noemt er geen. Vul hierboven een eigen percentage in om het door te rekenen.",IF(AND($B$6="Extra fiscale aftrek",NOT(ISNUMBER($B$15))),"Een extra fiscale aftrek is de aftrek maal uw belastingtarief waard. Vul hierboven uw vennootschapsbelastingtarief in.",IF($B$6="Rentesubsidie","Rentesubsidie. Dit is de niet-verdisconteerde bovengrens: gefinancierd bedrag × percentage × looptijd. De verstrekkende instantie rekent op een aflossingsschema, dus de werkelijke bijdrage is lager, en haar berekening gaat voor.",IF(OR($B$6="Lening — rente gedekt",$B$6="Dienst, geen geld",$B$6="Geen — gesloten of ingetrokken",$B$6="Fiscaal- en heffingenpakket"),"De steun is een lening waarvan de rente wordt gedekt, geen subsidie. Er is geen voordeel te berekenen; reken de rente die u bespaart apart door.",IF(AND($B$13="het voordeel",ISNUMBER($B$12),C37&gt;$B$12),"Begrensd tot het gepubliceerde maximum.",IF($B$6="Extra fiscale aftrek","Basis × percentage × uw belastingtarief.","Basis × percentage."))))))</f>
        <v/>
      </c>
    </row>
    <row r="40">
      <c r="A40" s="24" t="inlineStr">
        <is>
          <t>Nettokosten voor u</t>
        </is>
      </c>
      <c r="C40" s="25">
        <f>IF(ISNUMBER(C38),C29-C38,"")</f>
        <v/>
      </c>
    </row>
    <row r="41">
      <c r="A41" s="24" t="inlineStr">
        <is>
          <t>Effectief steunpercentage</t>
        </is>
      </c>
      <c r="C41" s="18">
        <f>IF(AND(ISNUMBER(C38),C29&gt;0),C38/C29,"")</f>
        <v/>
      </c>
    </row>
    <row r="42">
      <c r="A42" s="24" t="inlineStr">
        <is>
          <t>Minimumtoets</t>
        </is>
      </c>
      <c r="C42" s="15">
        <f>IF(NOT(ISNUMBER($B$11)),"—",IF(NOT(ISNUMBER(C38)),"—",IF(C38&gt;=$B$11,"Boven het gepubliceerde minimum","Onder het gepubliceerde minimum")))</f>
        <v/>
      </c>
    </row>
    <row r="43">
      <c r="A43" s="24" t="inlineStr">
        <is>
          <t>Standtoets</t>
        </is>
      </c>
      <c r="C43" s="15">
        <f>IF(OR($B$7="OPEN",$B$7="PERMANENT"),"Open op 22 september 2026 — controleer toch de lopende oproep","Deze regeling staat niet open — het cijfer hierboven is alleen een planningsgetal")</f>
        <v/>
      </c>
    </row>
  </sheetData>
  <mergeCells count="8">
    <mergeCell ref="B19:G19"/>
    <mergeCell ref="C16:G16"/>
    <mergeCell ref="C18:G18"/>
    <mergeCell ref="C15:G15"/>
    <mergeCell ref="A2:G2"/>
    <mergeCell ref="C39:G39"/>
    <mergeCell ref="C9:G9"/>
    <mergeCell ref="C17:G17"/>
  </mergeCells>
  <conditionalFormatting sqref="C35">
    <cfRule type="cellIs" priority="1" operator="equal" dxfId="0">
      <formula>"Boven het plafond — het meerdere is uit de subsidiabele basis gehaald"</formula>
    </cfRule>
    <cfRule type="cellIs" priority="2" operator="equal" dxfId="1">
      <formula>"Binnen het plafond"</formula>
    </cfRule>
  </conditionalFormatting>
  <conditionalFormatting sqref="C42">
    <cfRule type="cellIs" priority="3" operator="equal" dxfId="0">
      <formula>"Onder het gepubliceerde minimum"</formula>
    </cfRule>
    <cfRule type="cellIs" priority="4" operator="equal" dxfId="1">
      <formula>"Boven het gepubliceerde minimum"</formula>
    </cfRule>
  </conditionalFormatting>
  <conditionalFormatting sqref="C43">
    <cfRule type="cellIs" priority="5" operator="equal" dxfId="0">
      <formula>"Deze regeling staat niet open — het cijfer hierboven is alleen een planningsgetal"</formula>
    </cfRule>
    <cfRule type="cellIs" priority="6" operator="equal" dxfId="1">
      <formula>"Open op 22 september 2026 — controleer toch de lopende oproep"</formula>
    </cfRule>
  </conditionalFormatting>
  <conditionalFormatting sqref="B7">
    <cfRule type="cellIs" priority="7" operator="notEqual" dxfId="2">
      <formula>"OPEN"</formula>
    </cfRule>
  </conditionalFormatting>
  <dataValidations count="2">
    <dataValidation sqref="B4" showDropDown="0" showInputMessage="0" showErrorMessage="0" allowBlank="0" type="list">
      <formula1>='Regelingen'!$C$2:$C$50</formula1>
    </dataValidation>
    <dataValidation sqref="D22 D23 D24 D25 D26 D27 E22 E23 E24 E25 E26 E27" showDropDown="0" showInputMessage="0" showErrorMessage="0" allowBlank="0" type="list">
      <formula1>"Ja,Nee"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52" customWidth="1" min="2" max="2"/>
    <col width="86" customWidth="1" min="3" max="3"/>
    <col width="16" customWidth="1" min="4" max="4"/>
    <col width="34" customWidth="1" min="5" max="5"/>
    <col width="26" customWidth="1" min="6" max="6"/>
    <col width="16" customWidth="1" min="7" max="7"/>
    <col width="14" customWidth="1" min="8" max="8"/>
    <col width="12" customWidth="1" min="9" max="9"/>
  </cols>
  <sheetData>
    <row r="1" ht="40" customHeight="1">
      <c r="A1" s="7" t="inlineStr">
        <is>
          <t>#</t>
        </is>
      </c>
      <c r="B1" s="7" t="inlineStr">
        <is>
          <t>Voorwaarde</t>
        </is>
      </c>
      <c r="C1" s="7" t="inlineStr">
        <is>
          <t>Waarom die over een aanvraag beslist, en waar die vandaan komt</t>
        </is>
      </c>
      <c r="D1" s="7" t="inlineStr">
        <is>
          <t>Uw antwoord</t>
        </is>
      </c>
      <c r="E1" s="7" t="inlineStr">
        <is>
          <t>Bewijs dat u hebt</t>
        </is>
      </c>
      <c r="F1" s="7" t="inlineStr">
        <is>
          <t>Waar het ligt</t>
        </is>
      </c>
      <c r="G1" s="7" t="inlineStr">
        <is>
          <t>Eigenaar</t>
        </is>
      </c>
      <c r="H1" s="7" t="inlineStr">
        <is>
          <t>Datum gecontroleerd</t>
        </is>
      </c>
      <c r="I1" s="7" t="inlineStr">
        <is>
          <t>Vlag</t>
        </is>
      </c>
    </row>
    <row r="2" ht="46" customHeight="1">
      <c r="A2" t="n">
        <v>1</v>
      </c>
      <c r="B2" s="4" t="inlineStr">
        <is>
          <t>Mkb-status volgens de EU-definitie, getoetst op de hele groep verbonden ondernemingen</t>
        </is>
      </c>
      <c r="C2" s="4" t="inlineStr">
        <is>
          <t>Percentages worden vrijwel overal per grootteklasse vastgesteld: EEW Modul 3 betaalt 45% aan kleine, 35% aan middelgrote, 25% aan grote ondernemingen; Modul 4 sluit grote ondernemingen volledig uit; het Oostenrijkse UFI-percentage loopt met 15/20/25% mee met de omvang. Een partner- of verbonden deelneming kan u in de volgende klasse duwen.</t>
        </is>
      </c>
      <c r="D2" s="14" t="n"/>
      <c r="E2" s="14" t="n"/>
      <c r="F2" s="14" t="n"/>
      <c r="G2" s="14" t="n"/>
      <c r="H2" s="14" t="n"/>
      <c r="I2" s="27">
        <f>IF(OR(D2="",D2="Nee",D2="Onbekend"),"CONTROLEREN","")</f>
        <v/>
      </c>
    </row>
    <row r="3" ht="46" customHeight="1">
      <c r="A3" t="n">
        <v>2</v>
      </c>
      <c r="B3" s="4" t="inlineStr">
        <is>
          <t>Statutaire zetel of vestiging in de juiste regio</t>
        </is>
      </c>
      <c r="C3" s="4" t="inlineStr">
        <is>
          <t>Digitalbonus Bayern vereist een vestiging in Beieren; MID-Digitalisierung een zetel in NRW; de Waalse chèques een hoofdvestiging in Wallonië; SITCE en SICE zijn NUTS II-specifiek.</t>
        </is>
      </c>
      <c r="D3" s="14" t="n"/>
      <c r="E3" s="14" t="n"/>
      <c r="F3" s="14" t="n"/>
      <c r="G3" s="14" t="n"/>
      <c r="H3" s="14" t="n"/>
      <c r="I3" s="27">
        <f>IF(OR(D3="",D3="Nee",D3="Onbekend"),"CONTROLEREN","")</f>
        <v/>
      </c>
    </row>
    <row r="4" ht="46" customHeight="1">
      <c r="A4" t="n">
        <v>3</v>
      </c>
      <c r="B4" s="4" t="inlineStr">
        <is>
          <t>Sector en NACE-code komen in aanmerking</t>
        </is>
      </c>
      <c r="C4" s="4" t="inlineStr">
        <is>
          <t>De lening voor digitale transformatie van KOSGEB geldt alleen voor NACE-sectie C en sluit micro-ondernemingen uit. Digitalbonus Bayern sluit vrije beroepen, ziekenhuizen, landbouw en overheidsbedrijven uit.</t>
        </is>
      </c>
      <c r="D4" s="14" t="n"/>
      <c r="E4" s="14" t="n"/>
      <c r="F4" s="14" t="n"/>
      <c r="G4" s="14" t="n"/>
      <c r="H4" s="14" t="n"/>
      <c r="I4" s="27">
        <f>IF(OR(D4="",D4="Nee",D4="Onbekend"),"CONTROLEREN","")</f>
        <v/>
      </c>
    </row>
    <row r="5" ht="46" customHeight="1">
      <c r="A5" t="n">
        <v>4</v>
      </c>
      <c r="B5" s="4" t="inlineStr">
        <is>
          <t>Drempels voor micro-onderneming, personeel en omzet</t>
        </is>
      </c>
      <c r="C5" s="4" t="inlineStr">
        <is>
          <t>Digitalbonus Bayern: minder dan 50 werknemers en een omzet of balanstotaal van ten hoogste € 10 miljoen. SMV:Digital: ten minste 2 voltijdsequivalenten.</t>
        </is>
      </c>
      <c r="D5" s="14" t="n"/>
      <c r="E5" s="14" t="n"/>
      <c r="F5" s="14" t="n"/>
      <c r="G5" s="14" t="n"/>
      <c r="H5" s="14" t="n"/>
      <c r="I5" s="27">
        <f>IF(OR(D5="",D5="Nee",D5="Onbekend"),"CONTROLEREN","")</f>
        <v/>
      </c>
    </row>
    <row r="6" ht="46" customHeight="1">
      <c r="A6" t="n">
        <v>5</v>
      </c>
      <c r="B6" s="4" t="inlineStr">
        <is>
          <t>De-minimissteun over de drie voorgaande belastingjaren</t>
        </is>
      </c>
      <c r="C6" s="4" t="inlineStr">
        <is>
          <t>MID-Digitalisierung begrenst eerdere de-minimissteun op € 300.000; toekenningen uit Klimatklivet zijn begrensd op € 300.000 over drie jaar; de Vlaamse Vergroeningsscan loopt onder de-minimis. U moet het lopende totaal kunnen noemen.</t>
        </is>
      </c>
      <c r="D6" s="14" t="n"/>
      <c r="E6" s="14" t="n"/>
      <c r="F6" s="14" t="n"/>
      <c r="G6" s="14" t="n"/>
      <c r="H6" s="14" t="n"/>
      <c r="I6" s="27">
        <f>IF(OR(D6="",D6="Nee",D6="Onbekend"),"CONTROLEREN","")</f>
        <v/>
      </c>
    </row>
    <row r="7" ht="46" customHeight="1">
      <c r="A7" t="n">
        <v>6</v>
      </c>
      <c r="B7" s="4" t="inlineStr">
        <is>
          <t>Investering vóór het aangaan ervan bij de instantie gemeld</t>
        </is>
      </c>
      <c r="C7" s="4" t="inlineStr">
        <is>
          <t>De EIA in Nederland moet vooraf bij RVO worden gemeld. Dit is veruit de meest voorkomende manier om een Nederlandse aanvraag te verspelen.</t>
        </is>
      </c>
      <c r="D7" s="14" t="n"/>
      <c r="E7" s="14" t="n"/>
      <c r="F7" s="14" t="n"/>
      <c r="G7" s="14" t="n"/>
      <c r="H7" s="14" t="n"/>
      <c r="I7" s="27">
        <f>IF(OR(D7="",D7="Nee",D7="Onbekend"),"CONTROLEREN","")</f>
        <v/>
      </c>
    </row>
    <row r="8" ht="46" customHeight="1">
      <c r="A8" t="n">
        <v>7</v>
      </c>
      <c r="B8" s="4" t="inlineStr">
        <is>
          <t>Reservering of prenotazione vóór de investering gedaan</t>
        </is>
      </c>
      <c r="C8" s="4" t="inlineStr">
        <is>
          <t>Het Italiaanse iperammortamento loopt via GSE: prenotazione, dan bevestiging binnen 60 dagen na goedkeuring door GSE, dan een melding van afronding uiterlijk 15 november 2028.</t>
        </is>
      </c>
      <c r="D8" s="14" t="n"/>
      <c r="E8" s="14" t="n"/>
      <c r="F8" s="14" t="n"/>
      <c r="G8" s="14" t="n"/>
      <c r="H8" s="14" t="n"/>
      <c r="I8" s="27">
        <f>IF(OR(D8="",D8="Nee",D8="Onbekend"),"CONTROLEREN","")</f>
        <v/>
      </c>
    </row>
    <row r="9" ht="46" customHeight="1">
      <c r="A9" t="n">
        <v>8</v>
      </c>
      <c r="B9" s="4" t="inlineStr">
        <is>
          <t>Geen werk gestart en niets besteld vóór de goedkeuring</t>
        </is>
      </c>
      <c r="C9" s="4" t="inlineStr">
        <is>
          <t>De voorwaarden van het ProKilowatt-programma 2026 sluiten maatregelen uit die al vóór de goedkeuring zijn uitgevoerd. De meeste subsidieregimes houden dezelfde lijn aan.</t>
        </is>
      </c>
      <c r="D9" s="14" t="n"/>
      <c r="E9" s="14" t="n"/>
      <c r="F9" s="14" t="n"/>
      <c r="G9" s="14" t="n"/>
      <c r="H9" s="14" t="n"/>
      <c r="I9" s="27">
        <f>IF(OR(D9="",D9="Nee",D9="Onbekend"),"CONTROLEREN","")</f>
        <v/>
      </c>
    </row>
    <row r="10" ht="46" customHeight="1">
      <c r="A10" t="n">
        <v>9</v>
      </c>
      <c r="B10" s="4" t="inlineStr">
        <is>
          <t>Regionaal attest van subsidiabiliteit verkregen</t>
        </is>
      </c>
      <c r="C10" s="4" t="inlineStr">
        <is>
          <t>De Belgische federale verhoogde thematische aftrek (40% mkb / 30% groot) vereist een regionaal attest dat de investering in aanmerking komt. Zonder dat attest valt de aftrek terug op het basispercentage.</t>
        </is>
      </c>
      <c r="D10" s="14" t="n"/>
      <c r="E10" s="14" t="n"/>
      <c r="F10" s="14" t="n"/>
      <c r="G10" s="14" t="n"/>
      <c r="H10" s="14" t="n"/>
      <c r="I10" s="27">
        <f>IF(OR(D10="",D10="Nee",D10="Onbekend"),"CONTROLEREN","")</f>
        <v/>
      </c>
    </row>
    <row r="11" ht="46" customHeight="1">
      <c r="A11" t="n">
        <v>10</v>
      </c>
      <c r="B11" s="4" t="inlineStr">
        <is>
          <t>Het bedrijfsmiddel staat op de gepubliceerde lijst van subsidiabele technologieën</t>
        </is>
      </c>
      <c r="C11" s="4" t="inlineStr">
        <is>
          <t>De EIA betaalt alleen voor bedrijfsmiddelen op de Energielijst, en de Energielijst 2026 heeft geen zelfstandige code voor een systeem voor energiemonitoring, tussenmeting of energiebeheer — meting komt alleen voor als onderdeel van een vermeld bedrijfsmiddel. Ecologiepremie+ werkt op dezelfde manier via de Limitatieve Technologieënlijst, waarop geen meettechnologie voorkomt.</t>
        </is>
      </c>
      <c r="D11" s="14" t="n"/>
      <c r="E11" s="14" t="n"/>
      <c r="F11" s="14" t="n"/>
      <c r="G11" s="14" t="n"/>
      <c r="H11" s="14" t="n"/>
      <c r="I11" s="27">
        <f>IF(OR(D11="",D11="Nee",D11="Onbekend"),"CONTROLEREN","")</f>
        <v/>
      </c>
    </row>
    <row r="12" ht="46" customHeight="1">
      <c r="A12" t="n">
        <v>11</v>
      </c>
      <c r="B12" s="4" t="inlineStr">
        <is>
          <t>Energiebesparing gekwantificeerd, onderbouwd en — waar vereist — geauditeerd</t>
        </is>
      </c>
      <c r="C12" s="4" t="inlineStr">
        <is>
          <t>EEW Modul 4 vereist bewijs dat de finale energievraag met ten minste 15% daalt. Het Oostenrijkse UFI vereist een minimale CO2-besparing van 4 ton per jaar. De Deense Erhvervspuljen berekent de subsidie zelf op DKK 1.000 per ton CO2 of 20 øre per bespaarde kWh: geen meting, geen subsidie.</t>
        </is>
      </c>
      <c r="D12" s="14" t="n"/>
      <c r="E12" s="14" t="n"/>
      <c r="F12" s="14" t="n"/>
      <c r="G12" s="14" t="n"/>
      <c r="H12" s="14" t="n"/>
      <c r="I12" s="27">
        <f>IF(OR(D12="",D12="Nee",D12="Onbekend"),"CONTROLEREN","")</f>
        <v/>
      </c>
    </row>
    <row r="13" ht="46" customHeight="1">
      <c r="A13" t="n">
        <v>12</v>
      </c>
      <c r="B13" s="4" t="inlineStr">
        <is>
          <t>Minimale investering of minimaal steunbedrag gehaald</t>
        </is>
      </c>
      <c r="C13" s="4" t="inlineStr">
        <is>
          <t>UFI: investering van ten minste € 10.000 en onder € 1,0 miljoen. GREEN: minimale investering € 50.000. EIA: € 2.500 per bedrijfsmiddel. Energiatuki: € 10.000–5.000.000. Nuova Sabatini: financiering € 20.000–4.000.000. Het Turkse investeringscertificaat kent een ondergrens van 6.000.000 TL.</t>
        </is>
      </c>
      <c r="D13" s="14" t="n"/>
      <c r="E13" s="14" t="n"/>
      <c r="F13" s="14" t="n"/>
      <c r="G13" s="14" t="n"/>
      <c r="H13" s="14" t="n"/>
      <c r="I13" s="27">
        <f>IF(OR(D13="",D13="Nee",D13="Onbekend"),"CONTROLEREN","")</f>
        <v/>
      </c>
    </row>
    <row r="14" ht="46" customHeight="1">
      <c r="A14" t="n">
        <v>13</v>
      </c>
      <c r="B14" s="4" t="inlineStr">
        <is>
          <t>Maximum niet al door een ander project opgebruikt</t>
        </is>
      </c>
      <c r="C14" s="4" t="inlineStr">
        <is>
          <t>Verschillende plafonds gelden per onderneming over een periode, niet per project: Ecologiepremie+ en GREEN stoppen bij € 1 miljoen per onderneming over drie jaar, kmo-portefeuille bij € 7.500 per jaar, de Waalse chèques bij € 50.000 over drie jaar.</t>
        </is>
      </c>
      <c r="D14" s="14" t="n"/>
      <c r="E14" s="14" t="n"/>
      <c r="F14" s="14" t="n"/>
      <c r="G14" s="14" t="n"/>
      <c r="H14" s="14" t="n"/>
      <c r="I14" s="27">
        <f>IF(OR(D14="",D14="Nee",D14="Onbekend"),"CONTROLEREN","")</f>
        <v/>
      </c>
    </row>
    <row r="15" ht="46" customHeight="1">
      <c r="A15" t="n">
        <v>14</v>
      </c>
      <c r="B15" s="4" t="inlineStr">
        <is>
          <t>Inkoop volgens de regels van de regeling, met gedateerde offertes</t>
        </is>
      </c>
      <c r="C15" s="4" t="inlineStr">
        <is>
          <t>Waar een regeling het werk van een derde financiert — de Waalse en Vlaamse chèques, SMV:Digital, MID-Digitalisierung — moet de aanbieder vaak erkend zijn en moet het werk in de juiste volgorde worden gegund en gefactureerd.</t>
        </is>
      </c>
      <c r="D15" s="14" t="n"/>
      <c r="E15" s="14" t="n"/>
      <c r="F15" s="14" t="n"/>
      <c r="G15" s="14" t="n"/>
      <c r="H15" s="14" t="n"/>
      <c r="I15" s="27">
        <f>IF(OR(D15="",D15="Nee",D15="Onbekend"),"CONTROLEREN","")</f>
        <v/>
      </c>
    </row>
    <row r="16" ht="46" customHeight="1">
      <c r="A16" t="n">
        <v>15</v>
      </c>
      <c r="B16" s="4" t="inlineStr">
        <is>
          <t>Gecertificeerde of erkende aanbieder ingezet waar dat vereist is</t>
        </is>
      </c>
      <c r="C16" s="4" t="inlineStr">
        <is>
          <t>De Vlaamse Vergroeningsscan wordt uitgevoerd door twaalf geselecteerde adviesbureaus; Waalse chèques financieren alleen gelabelde aanbieders; MID-Digitalisierung vereist een externe dienstverlener die het project uitvoert of begeleidt.</t>
        </is>
      </c>
      <c r="D16" s="14" t="n"/>
      <c r="E16" s="14" t="n"/>
      <c r="F16" s="14" t="n"/>
      <c r="G16" s="14" t="n"/>
      <c r="H16" s="14" t="n"/>
      <c r="I16" s="27">
        <f>IF(OR(D16="",D16="Nee",D16="Onbekend"),"CONTROLEREN","")</f>
        <v/>
      </c>
    </row>
    <row r="17" ht="46" customHeight="1">
      <c r="A17" t="n">
        <v>16</v>
      </c>
      <c r="B17" s="4" t="inlineStr">
        <is>
          <t>Energie-efficiëntieconvenant ondertekend, of de opzet als ESCO-contract gestructureerd</t>
        </is>
      </c>
      <c r="C17" s="4" t="inlineStr">
        <is>
          <t>In Finland betaalt Energiatuki 20% binnen het energiatehokkuussopimus en 25% via een ESCO, tegenover 15% zonder convenant. Dat scheelt 5 tot 10 punten steunintensiteit.</t>
        </is>
      </c>
      <c r="D17" s="14" t="n"/>
      <c r="E17" s="14" t="n"/>
      <c r="F17" s="14" t="n"/>
      <c r="G17" s="14" t="n"/>
      <c r="H17" s="14" t="n"/>
      <c r="I17" s="27">
        <f>IF(OR(D17="",D17="Nee",D17="Onbekend"),"CONTROLEREN","")</f>
        <v/>
      </c>
    </row>
    <row r="18" ht="46" customHeight="1">
      <c r="A18" t="n">
        <v>17</v>
      </c>
      <c r="B18" s="4" t="inlineStr">
        <is>
          <t>Certificering aanwezig waar die voorwaarde is voor het geld</t>
        </is>
      </c>
      <c r="C18" s="4" t="inlineStr">
        <is>
          <t>Het Turkse VAP vereist een TS EN ISO 50001-certificaat, EVDES-registratie en een aangewezen energiemanager. Het Oostenrijkse UFI betaalt +5% (maximaal € 10.000) voor EMAS-registratie.</t>
        </is>
      </c>
      <c r="D18" s="14" t="n"/>
      <c r="E18" s="14" t="n"/>
      <c r="F18" s="14" t="n"/>
      <c r="G18" s="14" t="n"/>
      <c r="H18" s="14" t="n"/>
      <c r="I18" s="27">
        <f>IF(OR(D18="",D18="Nee",D18="Onbekend"),"CONTROLEREN","")</f>
        <v/>
      </c>
    </row>
    <row r="19" ht="46" customHeight="1">
      <c r="A19" t="n">
        <v>18</v>
      </c>
      <c r="B19" s="4" t="inlineStr">
        <is>
          <t>Volwassenheidsbeoordeling afgerond vóór de financiering</t>
        </is>
      </c>
      <c r="C19" s="4" t="inlineStr">
        <is>
          <t>De lening voor digitale transformatie van KOSGEB vereist een goedgekeurde volwassenheidsbeoordeling voor digitale transformatie — TÜSSİDE DDX of MEXT SIRI — voordat de financiering wordt vrijgegeven.</t>
        </is>
      </c>
      <c r="D19" s="14" t="n"/>
      <c r="E19" s="14" t="n"/>
      <c r="F19" s="14" t="n"/>
      <c r="G19" s="14" t="n"/>
      <c r="H19" s="14" t="n"/>
      <c r="I19" s="27">
        <f>IF(OR(D19="",D19="Nee",D19="Onbekend"),"CONTROLEREN","")</f>
        <v/>
      </c>
    </row>
    <row r="20" ht="46" customHeight="1">
      <c r="A20" t="n">
        <v>19</v>
      </c>
      <c r="B20" s="4" t="inlineStr">
        <is>
          <t>Financiële toetsen doorstaan</t>
        </is>
      </c>
      <c r="C20" s="4" t="inlineStr">
        <is>
          <t>De lening voor digitale transformatie van KOSGEB vereist een positief eigen vermogen in het laatste boekjaar en een positief bedrijfsresultaat in ten minste één van de laatste drie. Insolvente bedrijven zijn uitgesloten van Digitalbonus Bayern.</t>
        </is>
      </c>
      <c r="D20" s="14" t="n"/>
      <c r="E20" s="14" t="n"/>
      <c r="F20" s="14" t="n"/>
      <c r="G20" s="14" t="n"/>
      <c r="H20" s="14" t="n"/>
      <c r="I20" s="27">
        <f>IF(OR(D20="",D20="Nee",D20="Onbekend"),"CONTROLEREN","")</f>
        <v/>
      </c>
    </row>
    <row r="21" ht="46" customHeight="1">
      <c r="A21" t="n">
        <v>20</v>
      </c>
      <c r="B21" s="4" t="inlineStr">
        <is>
          <t>Aanvraagvenster open, en de wachtrijregel begrepen</t>
        </is>
      </c>
      <c r="C21" s="4" t="inlineStr">
        <is>
          <t>Digitalbonus Bayern gaat op 1 oktober 2026 om 10:00 uur weer open nadat het maandquotum was uitgeput; MID-Digitalisierung werkt met een loting gevolgd door een aanvraagvenster van 28 dagen; SLIM-samenwerkingsverbanden gingen over op loting omdat het budget binnen enkele minuten weg was.</t>
        </is>
      </c>
      <c r="D21" s="14" t="n"/>
      <c r="E21" s="14" t="n"/>
      <c r="F21" s="14" t="n"/>
      <c r="G21" s="14" t="n"/>
      <c r="H21" s="14" t="n"/>
      <c r="I21" s="27">
        <f>IF(OR(D21="",D21="Nee",D21="Onbekend"),"CONTROLEREN","")</f>
        <v/>
      </c>
    </row>
    <row r="22" ht="46" customHeight="1">
      <c r="A22" t="n">
        <v>21</v>
      </c>
      <c r="B22" s="4" t="inlineStr">
        <is>
          <t>Aanvraaglimieten per onderneming nageleefd</t>
        </is>
      </c>
      <c r="C22" s="4" t="inlineStr">
        <is>
          <t>Digitalbonus Bayern staat één aanvraag per steungebied toe en twee per onderneming gedurende de looptijd van de regeling. TÜBİTAK staat twee voorstellen per organisatie per oproepperiode toe over 1501 en 1507 samen.</t>
        </is>
      </c>
      <c r="D22" s="14" t="n"/>
      <c r="E22" s="14" t="n"/>
      <c r="F22" s="14" t="n"/>
      <c r="G22" s="14" t="n"/>
      <c r="H22" s="14" t="n"/>
      <c r="I22" s="27">
        <f>IF(OR(D22="",D22="Nee",D22="Onbekend"),"CONTROLEREN","")</f>
        <v/>
      </c>
    </row>
    <row r="23" ht="46" customHeight="1">
      <c r="A23" t="n">
        <v>22</v>
      </c>
      <c r="B23" s="4" t="inlineStr">
        <is>
          <t>Fiscale positie getoetst, bij fiscale instrumenten</t>
        </is>
      </c>
      <c r="C23" s="4" t="inlineStr">
        <is>
          <t>Een aftrek of krediet is alleen waard wat u kunt benutten. Dit pakket noemt de percentagegrenzen ten opzichte van de belasting voor de Spaanse IT-aftrek niet, en evenmin de WBSO-percentages, omdat de gelezen bronnen ze niet gaven.</t>
        </is>
      </c>
      <c r="D23" s="14" t="n"/>
      <c r="E23" s="14" t="n"/>
      <c r="F23" s="14" t="n"/>
      <c r="G23" s="14" t="n"/>
      <c r="H23" s="14" t="n"/>
      <c r="I23" s="27">
        <f>IF(OR(D23="",D23="Nee",D23="Onbekend"),"CONTROLEREN","")</f>
        <v/>
      </c>
    </row>
  </sheetData>
  <conditionalFormatting sqref="I2:I23">
    <cfRule type="cellIs" priority="1" operator="equal" dxfId="0">
      <formula>"CONTROLEREN"</formula>
    </cfRule>
  </conditionalFormatting>
  <dataValidations count="1">
    <dataValidation sqref="D2 D3 D4 D5 D6 D7 D8 D9 D10 D11 D12 D13 D14 D15 D16 D17 D18 D19 D20 D21 D22 D23" showDropDown="0" showInputMessage="0" showErrorMessage="0" allowBlank="0" type="list">
      <formula1>"Ja,Nee,Niet van toepassing,Onbekend"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22" customWidth="1" min="2" max="2"/>
    <col width="12" customWidth="1" min="3" max="3"/>
    <col width="12" customWidth="1" min="4" max="4"/>
    <col width="18" customWidth="1" min="5" max="5"/>
    <col width="12" customWidth="1" min="6" max="6"/>
    <col width="14" customWidth="1" min="7" max="7"/>
    <col width="14" customWidth="1" min="8" max="8"/>
    <col width="54" customWidth="1" min="9" max="9"/>
    <col width="38" customWidth="1" min="10" max="10"/>
    <col width="24" customWidth="1" min="11" max="11"/>
    <col width="30" customWidth="1" min="12" max="12"/>
    <col width="50" customWidth="1" min="13" max="13"/>
  </cols>
  <sheetData>
    <row r="1" ht="40" customHeight="1">
      <c r="A1" s="7" t="inlineStr">
        <is>
          <t>Indicator</t>
        </is>
      </c>
      <c r="B1" s="7" t="inlineStr">
        <is>
          <t>Eenheid</t>
        </is>
      </c>
      <c r="C1" s="7" t="inlineStr">
        <is>
          <t>Beter als</t>
        </is>
      </c>
      <c r="D1" s="7" t="inlineStr">
        <is>
          <t>Baseline</t>
        </is>
      </c>
      <c r="E1" s="7" t="inlineStr">
        <is>
          <t>Baselineperiode</t>
        </is>
      </c>
      <c r="F1" s="7" t="inlineStr">
        <is>
          <t>Doel</t>
        </is>
      </c>
      <c r="G1" s="7" t="inlineStr">
        <is>
          <t>Doeldatum</t>
        </is>
      </c>
      <c r="H1" s="7" t="inlineStr">
        <is>
          <t>Toegezegde verandering</t>
        </is>
      </c>
      <c r="I1" s="7" t="inlineStr">
        <is>
          <t>Meetmethode</t>
        </is>
      </c>
      <c r="J1" s="7" t="inlineStr">
        <is>
          <t>Databron</t>
        </is>
      </c>
      <c r="K1" s="7" t="inlineStr">
        <is>
          <t>Meetinterval</t>
        </is>
      </c>
      <c r="L1" s="7" t="inlineStr">
        <is>
          <t>Bewaartermijn</t>
        </is>
      </c>
      <c r="M1" s="7" t="inlineStr">
        <is>
          <t>Bewijsstuk voor een controlebezoek</t>
        </is>
      </c>
    </row>
    <row r="2" ht="34" customHeight="1">
      <c r="A2" s="3" t="inlineStr">
        <is>
          <t>Goede output per productie-uur</t>
        </is>
      </c>
      <c r="B2" t="inlineStr">
        <is>
          <t>stuks/u</t>
        </is>
      </c>
      <c r="C2" t="inlineStr">
        <is>
          <t>hoger</t>
        </is>
      </c>
      <c r="D2" s="14" t="n"/>
      <c r="E2" s="14" t="n"/>
      <c r="F2" s="14" t="n"/>
      <c r="G2" s="14" t="n"/>
      <c r="H2" s="28">
        <f>IF(AND(ISNUMBER(D2),D2&lt;&gt;0,ISNUMBER(F2)),(F2-D2)/D2,"")</f>
        <v/>
      </c>
      <c r="I2" s="29" t="inlineStr">
        <is>
          <t>Automatisch vastgelegd uit machinesignalen (status en tellingen); identieke definities vooraf en achteraf.</t>
        </is>
      </c>
      <c r="J2" s="29" t="inlineStr">
        <is>
          <t>Export uit het monitoringsysteem, dezelfde machines, dezelfde definities.</t>
        </is>
      </c>
      <c r="K2" s="29" t="inlineStr">
        <is>
          <t>1 minuut aan de machine; per ploeg geaggregeerd</t>
        </is>
      </c>
      <c r="L2" s="29" t="inlineStr">
        <is>
          <t>Projectperiode plus de bewaarplicht van de regeling</t>
        </is>
      </c>
      <c r="M2" s="29" t="inlineStr">
        <is>
          <t>Maandelijkse export met het ruwe gebeurtenislogboek erachter, plus de methodeverklaring</t>
        </is>
      </c>
    </row>
    <row r="3" ht="34" customHeight="1">
      <c r="A3" s="3" t="inlineStr">
        <is>
          <t>Ongeplande stilstand</t>
        </is>
      </c>
      <c r="B3" t="inlineStr">
        <is>
          <t>uren/maand</t>
        </is>
      </c>
      <c r="C3" t="inlineStr">
        <is>
          <t>lager</t>
        </is>
      </c>
      <c r="D3" s="14" t="n"/>
      <c r="E3" s="14" t="n"/>
      <c r="F3" s="14" t="n"/>
      <c r="G3" s="14" t="n"/>
      <c r="H3" s="28">
        <f>IF(AND(ISNUMBER(D3),D3&lt;&gt;0,ISNUMBER(F3)),(F3-D3)/D3,"")</f>
        <v/>
      </c>
      <c r="I3" s="29" t="inlineStr">
        <is>
          <t>Automatisch vastgelegd uit machinesignalen (status en tellingen); identieke definities vooraf en achteraf.</t>
        </is>
      </c>
      <c r="J3" s="29" t="inlineStr">
        <is>
          <t>Export uit het monitoringsysteem, dezelfde machines, dezelfde definities.</t>
        </is>
      </c>
      <c r="K3" s="29" t="inlineStr">
        <is>
          <t>1 minuut aan de machine; per ploeg geaggregeerd</t>
        </is>
      </c>
      <c r="L3" s="29" t="inlineStr">
        <is>
          <t>Projectperiode plus de bewaarplicht van de regeling</t>
        </is>
      </c>
      <c r="M3" s="29" t="inlineStr">
        <is>
          <t>Maandelijkse export met het ruwe gebeurtenislogboek erachter, plus de methodeverklaring</t>
        </is>
      </c>
    </row>
    <row r="4" ht="34" customHeight="1">
      <c r="A4" s="3" t="inlineStr">
        <is>
          <t>Beschikbaarheid</t>
        </is>
      </c>
      <c r="B4" t="inlineStr">
        <is>
          <t>% van de geplande productietijd</t>
        </is>
      </c>
      <c r="C4" t="inlineStr">
        <is>
          <t>hoger</t>
        </is>
      </c>
      <c r="D4" s="17" t="n"/>
      <c r="E4" s="14" t="n"/>
      <c r="F4" s="17" t="n"/>
      <c r="G4" s="14" t="n"/>
      <c r="H4" s="28">
        <f>IF(AND(ISNUMBER(D4),D4&lt;&gt;0,ISNUMBER(F4)),(F4-D4)/D4,"")</f>
        <v/>
      </c>
      <c r="I4" s="29" t="inlineStr">
        <is>
          <t>Automatisch vastgelegd uit machinesignalen (status en tellingen); identieke definities vooraf en achteraf.</t>
        </is>
      </c>
      <c r="J4" s="29" t="inlineStr">
        <is>
          <t>Export uit het monitoringsysteem, dezelfde machines, dezelfde definities.</t>
        </is>
      </c>
      <c r="K4" s="29" t="inlineStr">
        <is>
          <t>1 minuut aan de machine; per ploeg geaggregeerd</t>
        </is>
      </c>
      <c r="L4" s="29" t="inlineStr">
        <is>
          <t>Projectperiode plus de bewaarplicht van de regeling</t>
        </is>
      </c>
      <c r="M4" s="29" t="inlineStr">
        <is>
          <t>Maandelijkse export met het ruwe gebeurtenislogboek erachter, plus de methodeverklaring</t>
        </is>
      </c>
    </row>
    <row r="5" ht="34" customHeight="1">
      <c r="A5" s="3" t="inlineStr">
        <is>
          <t>Uitval- en herbewerkingspercentage</t>
        </is>
      </c>
      <c r="B5" t="inlineStr">
        <is>
          <t>% van de output</t>
        </is>
      </c>
      <c r="C5" t="inlineStr">
        <is>
          <t>lager</t>
        </is>
      </c>
      <c r="D5" s="17" t="n"/>
      <c r="E5" s="14" t="n"/>
      <c r="F5" s="17" t="n"/>
      <c r="G5" s="14" t="n"/>
      <c r="H5" s="28">
        <f>IF(AND(ISNUMBER(D5),D5&lt;&gt;0,ISNUMBER(F5)),(F5-D5)/D5,"")</f>
        <v/>
      </c>
      <c r="I5" s="29" t="inlineStr">
        <is>
          <t>Automatisch vastgelegd uit machinesignalen (status en tellingen); identieke definities vooraf en achteraf.</t>
        </is>
      </c>
      <c r="J5" s="29" t="inlineStr">
        <is>
          <t>Export uit het monitoringsysteem, dezelfde machines, dezelfde definities.</t>
        </is>
      </c>
      <c r="K5" s="29" t="inlineStr">
        <is>
          <t>1 minuut aan de machine; per ploeg geaggregeerd</t>
        </is>
      </c>
      <c r="L5" s="29" t="inlineStr">
        <is>
          <t>Projectperiode plus de bewaarplicht van de regeling</t>
        </is>
      </c>
      <c r="M5" s="29" t="inlineStr">
        <is>
          <t>Maandelijkse export met het ruwe gebeurtenislogboek erachter, plus de methodeverklaring</t>
        </is>
      </c>
    </row>
    <row r="6" ht="34" customHeight="1">
      <c r="A6" s="3" t="inlineStr">
        <is>
          <t>Energie per goed stuk</t>
        </is>
      </c>
      <c r="B6" t="inlineStr">
        <is>
          <t>kWh/stuk</t>
        </is>
      </c>
      <c r="C6" t="inlineStr">
        <is>
          <t>lager</t>
        </is>
      </c>
      <c r="D6" s="14" t="n"/>
      <c r="E6" s="14" t="n"/>
      <c r="F6" s="14" t="n"/>
      <c r="G6" s="14" t="n"/>
      <c r="H6" s="28">
        <f>IF(AND(ISNUMBER(D6),D6&lt;&gt;0,ISNUMBER(F6)),(F6-D6)/D6,"")</f>
        <v/>
      </c>
      <c r="I6" s="29" t="inlineStr">
        <is>
          <t>Gemeten aan de machine of de toevoer, automatisch uitgelezen; geen factuurcijfer gedeeld door de output.</t>
        </is>
      </c>
      <c r="J6" s="29" t="inlineStr">
        <is>
          <t>Export uit het monitoringsysteem, dezelfde machines, dezelfde definities.</t>
        </is>
      </c>
      <c r="K6" s="29" t="inlineStr">
        <is>
          <t>1 minuut aan de machine; per ploeg geaggregeerd</t>
        </is>
      </c>
      <c r="L6" s="29" t="inlineStr">
        <is>
          <t>Projectperiode plus de bewaarplicht van de regeling</t>
        </is>
      </c>
      <c r="M6" s="29" t="inlineStr">
        <is>
          <t>Maandelijkse export met het ruwe gebeurtenislogboek erachter, plus de methodeverklaring</t>
        </is>
      </c>
    </row>
    <row r="7" ht="34" customHeight="1">
      <c r="A7" s="3" t="inlineStr">
        <is>
          <t>Gemiddelde omsteltijd</t>
        </is>
      </c>
      <c r="B7" t="inlineStr">
        <is>
          <t>minuten</t>
        </is>
      </c>
      <c r="C7" t="inlineStr">
        <is>
          <t>lager</t>
        </is>
      </c>
      <c r="D7" s="14" t="n"/>
      <c r="E7" s="14" t="n"/>
      <c r="F7" s="14" t="n"/>
      <c r="G7" s="14" t="n"/>
      <c r="H7" s="28">
        <f>IF(AND(ISNUMBER(D7),D7&lt;&gt;0,ISNUMBER(F7)),(F7-D7)/D7,"")</f>
        <v/>
      </c>
      <c r="I7" s="29" t="inlineStr">
        <is>
          <t>Automatisch vastgelegd uit machinesignalen (status en tellingen); identieke definities vooraf en achteraf.</t>
        </is>
      </c>
      <c r="J7" s="29" t="inlineStr">
        <is>
          <t>Export uit het monitoringsysteem, dezelfde machines, dezelfde definities.</t>
        </is>
      </c>
      <c r="K7" s="29" t="inlineStr">
        <is>
          <t>1 minuut aan de machine; per ploeg geaggregeerd</t>
        </is>
      </c>
      <c r="L7" s="29" t="inlineStr">
        <is>
          <t>Projectperiode plus de bewaarplicht van de regeling</t>
        </is>
      </c>
      <c r="M7" s="29" t="inlineStr">
        <is>
          <t>Maandelijkse export met het ruwe gebeurtenislogboek erachter, plus de methodeverklaring</t>
        </is>
      </c>
    </row>
    <row r="8" ht="34" customHeight="1">
      <c r="A8" s="3" t="inlineStr">
        <is>
          <t>Gemiddelde hersteltijd (MTTR)</t>
        </is>
      </c>
      <c r="B8" t="inlineStr">
        <is>
          <t>uren</t>
        </is>
      </c>
      <c r="C8" t="inlineStr">
        <is>
          <t>lager</t>
        </is>
      </c>
      <c r="D8" s="14" t="n"/>
      <c r="E8" s="14" t="n"/>
      <c r="F8" s="14" t="n"/>
      <c r="G8" s="14" t="n"/>
      <c r="H8" s="28">
        <f>IF(AND(ISNUMBER(D8),D8&lt;&gt;0,ISNUMBER(F8)),(F8-D8)/D8,"")</f>
        <v/>
      </c>
      <c r="I8" s="29" t="inlineStr">
        <is>
          <t>Automatisch vastgelegd uit machinesignalen (status en tellingen); identieke definities vooraf en achteraf.</t>
        </is>
      </c>
      <c r="J8" s="29" t="inlineStr">
        <is>
          <t>Export uit het monitoringsysteem, dezelfde machines, dezelfde definities.</t>
        </is>
      </c>
      <c r="K8" s="29" t="inlineStr">
        <is>
          <t>1 minuut aan de machine; per ploeg geaggregeerd</t>
        </is>
      </c>
      <c r="L8" s="29" t="inlineStr">
        <is>
          <t>Projectperiode plus de bewaarplicht van de regeling</t>
        </is>
      </c>
      <c r="M8" s="29" t="inlineStr">
        <is>
          <t>Maandelijkse export met het ruwe gebeurtenislogboek erachter, plus de methodeverklaring</t>
        </is>
      </c>
    </row>
    <row r="9" ht="34" customHeight="1">
      <c r="A9" s="3" t="inlineStr">
        <is>
          <t>Stilstanden met vastgelegde reden</t>
        </is>
      </c>
      <c r="B9" t="inlineStr">
        <is>
          <t>% van de stilstanden</t>
        </is>
      </c>
      <c r="C9" t="inlineStr">
        <is>
          <t>hoger</t>
        </is>
      </c>
      <c r="D9" s="17" t="n"/>
      <c r="E9" s="14" t="n"/>
      <c r="F9" s="17" t="n"/>
      <c r="G9" s="14" t="n"/>
      <c r="H9" s="28">
        <f>IF(AND(ISNUMBER(D9),D9&lt;&gt;0,ISNUMBER(F9)),(F9-D9)/D9,"")</f>
        <v/>
      </c>
      <c r="I9" s="29" t="inlineStr">
        <is>
          <t>Automatisch vastgelegd uit machinesignalen (status en tellingen); identieke definities vooraf en achteraf.</t>
        </is>
      </c>
      <c r="J9" s="29" t="inlineStr">
        <is>
          <t>Export uit het monitoringsysteem, dezelfde machines, dezelfde definities.</t>
        </is>
      </c>
      <c r="K9" s="29" t="inlineStr">
        <is>
          <t>1 minuut aan de machine; per ploeg geaggregeerd</t>
        </is>
      </c>
      <c r="L9" s="29" t="inlineStr">
        <is>
          <t>Projectperiode plus de bewaarplicht van de regeling</t>
        </is>
      </c>
      <c r="M9" s="29" t="inlineStr">
        <is>
          <t>Maandelijkse export met het ruwe gebeurtenislogboek erachter, plus de methodeverklaring</t>
        </is>
      </c>
    </row>
    <row r="10">
      <c r="A10" s="14" t="n"/>
      <c r="B10" s="14" t="n"/>
      <c r="C10" s="14" t="n"/>
      <c r="D10" s="14" t="n"/>
      <c r="E10" s="14" t="n"/>
      <c r="F10" s="14" t="n"/>
      <c r="G10" s="14" t="n"/>
      <c r="H10" s="28">
        <f>IF(AND(ISNUMBER(D10),D10&lt;&gt;0,ISNUMBER(F10)),(F10-D10)/D10,"")</f>
        <v/>
      </c>
      <c r="I10" s="14" t="n"/>
      <c r="J10" s="14" t="n"/>
      <c r="K10" s="14" t="n"/>
      <c r="L10" s="14" t="n"/>
      <c r="M10" s="14" t="n"/>
    </row>
    <row r="11">
      <c r="A11" s="14" t="n"/>
      <c r="B11" s="14" t="n"/>
      <c r="C11" s="14" t="n"/>
      <c r="D11" s="14" t="n"/>
      <c r="E11" s="14" t="n"/>
      <c r="F11" s="14" t="n"/>
      <c r="G11" s="14" t="n"/>
      <c r="H11" s="28">
        <f>IF(AND(ISNUMBER(D11),D11&lt;&gt;0,ISNUMBER(F11)),(F11-D11)/D11,"")</f>
        <v/>
      </c>
      <c r="I11" s="14" t="n"/>
      <c r="J11" s="14" t="n"/>
      <c r="K11" s="14" t="n"/>
      <c r="L11" s="14" t="n"/>
      <c r="M11" s="14" t="n"/>
    </row>
    <row r="12">
      <c r="A12" s="14" t="n"/>
      <c r="B12" s="14" t="n"/>
      <c r="C12" s="14" t="n"/>
      <c r="D12" s="14" t="n"/>
      <c r="E12" s="14" t="n"/>
      <c r="F12" s="14" t="n"/>
      <c r="G12" s="14" t="n"/>
      <c r="H12" s="28">
        <f>IF(AND(ISNUMBER(D12),D12&lt;&gt;0,ISNUMBER(F12)),(F12-D12)/D12,"")</f>
        <v/>
      </c>
      <c r="I12" s="14" t="n"/>
      <c r="J12" s="14" t="n"/>
      <c r="K12" s="14" t="n"/>
      <c r="L12" s="14" t="n"/>
      <c r="M12" s="14" t="n"/>
    </row>
    <row r="13">
      <c r="A13" s="14" t="n"/>
      <c r="B13" s="14" t="n"/>
      <c r="C13" s="14" t="n"/>
      <c r="D13" s="14" t="n"/>
      <c r="E13" s="14" t="n"/>
      <c r="F13" s="14" t="n"/>
      <c r="G13" s="14" t="n"/>
      <c r="H13" s="28">
        <f>IF(AND(ISNUMBER(D13),D13&lt;&gt;0,ISNUMBER(F13)),(F13-D13)/D13,"")</f>
        <v/>
      </c>
      <c r="I13" s="14" t="n"/>
      <c r="J13" s="14" t="n"/>
      <c r="K13" s="14" t="n"/>
      <c r="L13" s="14" t="n"/>
      <c r="M13" s="14" t="n"/>
    </row>
    <row r="14">
      <c r="A14" s="14" t="n"/>
      <c r="B14" s="14" t="n"/>
      <c r="C14" s="14" t="n"/>
      <c r="D14" s="14" t="n"/>
      <c r="E14" s="14" t="n"/>
      <c r="F14" s="14" t="n"/>
      <c r="G14" s="14" t="n"/>
      <c r="H14" s="28">
        <f>IF(AND(ISNUMBER(D14),D14&lt;&gt;0,ISNUMBER(F14)),(F14-D14)/D14,"")</f>
        <v/>
      </c>
      <c r="I14" s="14" t="n"/>
      <c r="J14" s="14" t="n"/>
      <c r="K14" s="14" t="n"/>
      <c r="L14" s="14" t="n"/>
      <c r="M14" s="14" t="n"/>
    </row>
    <row r="15">
      <c r="A15" s="14" t="n"/>
      <c r="B15" s="14" t="n"/>
      <c r="C15" s="14" t="n"/>
      <c r="D15" s="14" t="n"/>
      <c r="E15" s="14" t="n"/>
      <c r="F15" s="14" t="n"/>
      <c r="G15" s="14" t="n"/>
      <c r="H15" s="28">
        <f>IF(AND(ISNUMBER(D15),D15&lt;&gt;0,ISNUMBER(F15)),(F15-D15)/D15,"")</f>
        <v/>
      </c>
      <c r="I15" s="14" t="n"/>
      <c r="J15" s="14" t="n"/>
      <c r="K15" s="14" t="n"/>
      <c r="L15" s="14" t="n"/>
      <c r="M15" s="14" t="n"/>
    </row>
    <row r="16">
      <c r="A16" s="4" t="inlineStr">
        <is>
          <t>De baseline en het resultaat moeten op dezelfde manier worden gemeten, op dezelfde machines, met dezelfde definities. Wordt een cijfer vandaag met de hand vastgelegd, zeg dat dan hier en zeg erbij hoe u het gaat valideren — een beoordelaar die ziet dat de methode tussen baseline en resultaat is veranderd, zal het resultaat afwaarderen.</t>
        </is>
      </c>
    </row>
    <row r="17"/>
  </sheetData>
  <mergeCells count="1">
    <mergeCell ref="A16:I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46" customWidth="1" min="1" max="1"/>
    <col width="14" customWidth="1" min="2" max="2"/>
    <col width="14" customWidth="1" min="3" max="3"/>
    <col width="9" customWidth="1" min="4" max="4"/>
    <col width="56" customWidth="1" min="5" max="5"/>
    <col width="52" customWidth="1" min="6" max="6"/>
    <col width="16" customWidth="1" min="7" max="7"/>
    <col width="12" customWidth="1" min="8" max="8"/>
  </cols>
  <sheetData>
    <row r="1" ht="40" customHeight="1">
      <c r="A1" s="7" t="inlineStr">
        <is>
          <t>Fase</t>
        </is>
      </c>
      <c r="B1" s="7" t="inlineStr">
        <is>
          <t>Geplande start (maand)</t>
        </is>
      </c>
      <c r="C1" s="7" t="inlineStr">
        <is>
          <t>Gepland einde (maand)</t>
        </is>
      </c>
      <c r="D1" s="7" t="inlineStr">
        <is>
          <t>Maanden</t>
        </is>
      </c>
      <c r="E1" s="7" t="inlineStr">
        <is>
          <t>Op te leveren</t>
        </is>
      </c>
      <c r="F1" s="7" t="inlineStr">
        <is>
          <t>Bewijs</t>
        </is>
      </c>
      <c r="G1" s="7" t="inlineStr">
        <is>
          <t>Eigenaar</t>
        </is>
      </c>
      <c r="H1" s="7" t="inlineStr">
        <is>
          <t>Klaar?</t>
        </is>
      </c>
    </row>
    <row r="2" ht="34" customHeight="1">
      <c r="A2" s="24" t="inlineStr">
        <is>
          <t>Baseline op de lijn gemeten, voordat er iets is besteld</t>
        </is>
      </c>
      <c r="B2" s="14" t="n">
        <v>1</v>
      </c>
      <c r="C2" s="14" t="n">
        <v>2</v>
      </c>
      <c r="D2" s="27">
        <f>IF(AND(ISNUMBER(B2),ISNUMBER(C2)),C2-B2,"")</f>
        <v/>
      </c>
      <c r="E2" s="4" t="inlineStr">
        <is>
          <t>Vier tot acht weken automatisch vastgelegde baseline: beschikbaarheid, snelheid, uitval, energie per stuk</t>
        </is>
      </c>
      <c r="F2" s="4" t="inlineStr">
        <is>
          <t>Baselinerapport met de ruwe export en de meetdefinities</t>
        </is>
      </c>
      <c r="G2" s="14" t="n"/>
      <c r="H2" s="14" t="inlineStr">
        <is>
          <t>Nee</t>
        </is>
      </c>
    </row>
    <row r="3" ht="34" customHeight="1">
      <c r="A3" s="24" t="inlineStr">
        <is>
          <t>Toets op voorwaarden en de-minimis</t>
        </is>
      </c>
      <c r="B3" s="14" t="n">
        <v>1</v>
      </c>
      <c r="C3" s="14" t="n">
        <v>2</v>
      </c>
      <c r="D3" s="27">
        <f>IF(AND(ISNUMBER(B3),ISNUMBER(C3)),C3-B3,"")</f>
        <v/>
      </c>
      <c r="E3" s="4" t="inlineStr">
        <is>
          <t>Blad Voorwaarden ingevuld, de-minimistotaal vermeld, grootteklasse onderbouwd</t>
        </is>
      </c>
      <c r="F3" s="4" t="inlineStr">
        <is>
          <t>Ondertekende checklist met de onderliggende stukken erbij</t>
        </is>
      </c>
      <c r="G3" s="14" t="n"/>
      <c r="H3" s="14" t="inlineStr">
        <is>
          <t>Nee</t>
        </is>
      </c>
    </row>
    <row r="4" ht="34" customHeight="1">
      <c r="A4" s="24" t="inlineStr">
        <is>
          <t>Voorafgaande melding, prenotazione of reservering</t>
        </is>
      </c>
      <c r="B4" s="14" t="n">
        <v>2</v>
      </c>
      <c r="C4" s="14" t="n">
        <v>3</v>
      </c>
      <c r="D4" s="27">
        <f>IF(AND(ISNUMBER(B4),ISNUMBER(C4)),C4-B4,"")</f>
        <v/>
      </c>
      <c r="E4" s="4" t="inlineStr">
        <is>
          <t>Wat uw regeling verlangt voordat de investering wordt aangegaan</t>
        </is>
      </c>
      <c r="F4" s="4" t="inlineStr">
        <is>
          <t>Ontvangstbevestiging van de instantie, met de datum erop</t>
        </is>
      </c>
      <c r="G4" s="14" t="n"/>
      <c r="H4" s="14" t="inlineStr">
        <is>
          <t>Nee</t>
        </is>
      </c>
    </row>
    <row r="5" ht="34" customHeight="1">
      <c r="A5" s="24" t="inlineStr">
        <is>
          <t>Aanvraag ingediend</t>
        </is>
      </c>
      <c r="B5" s="14" t="n">
        <v>3</v>
      </c>
      <c r="C5" s="14" t="n">
        <v>3</v>
      </c>
      <c r="D5" s="27">
        <f>IF(AND(ISNUMBER(B5),ISNUMBER(C5)),C5-B5,"")</f>
        <v/>
      </c>
      <c r="E5" s="4" t="inlineStr">
        <is>
          <t>Volledige aanvraag met offertes, indicatoren en de technische beschrijving</t>
        </is>
      </c>
      <c r="F5" s="4" t="inlineStr">
        <is>
          <t>Indieningsbewijs en het dossier zoals ingediend</t>
        </is>
      </c>
      <c r="G5" s="14" t="n"/>
      <c r="H5" s="14" t="inlineStr">
        <is>
          <t>Nee</t>
        </is>
      </c>
    </row>
    <row r="6" ht="34" customHeight="1">
      <c r="A6" s="24" t="inlineStr">
        <is>
          <t>Besluit</t>
        </is>
      </c>
      <c r="B6" s="14" t="n">
        <v>3</v>
      </c>
      <c r="C6" s="14" t="n">
        <v>6</v>
      </c>
      <c r="D6" s="27">
        <f>IF(AND(ISNUMBER(B6),ISNUMBER(C6)),C6-B6,"")</f>
        <v/>
      </c>
      <c r="E6" s="4" t="inlineStr">
        <is>
          <t>Toekenningsbesluit of goedkeuringsbrief</t>
        </is>
      </c>
      <c r="F6" s="4" t="inlineStr">
        <is>
          <t>Besluitbrief met de voorwaarden die eraan hangen</t>
        </is>
      </c>
      <c r="G6" s="14" t="n"/>
      <c r="H6" s="14" t="inlineStr">
        <is>
          <t>Nee</t>
        </is>
      </c>
    </row>
    <row r="7" ht="34" customHeight="1">
      <c r="A7" s="24" t="inlineStr">
        <is>
          <t>Bestelling geplaatst</t>
        </is>
      </c>
      <c r="B7" s="14" t="n">
        <v>6</v>
      </c>
      <c r="C7" s="14" t="n">
        <v>7</v>
      </c>
      <c r="D7" s="27">
        <f>IF(AND(ISNUMBER(B7),ISNUMBER(C7)),C7-B7,"")</f>
        <v/>
      </c>
      <c r="E7" s="4" t="inlineStr">
        <is>
          <t>Bestellingen getekend ná de melding en het besluit, nooit ervoor</t>
        </is>
      </c>
      <c r="F7" s="4" t="inlineStr">
        <is>
          <t>Gedateerde offertes, vergelijking, inkooporders</t>
        </is>
      </c>
      <c r="G7" s="14" t="n"/>
      <c r="H7" s="14" t="inlineStr">
        <is>
          <t>Nee</t>
        </is>
      </c>
    </row>
    <row r="8" ht="34" customHeight="1">
      <c r="A8" s="24" t="inlineStr">
        <is>
          <t>Levering, installatie en aansluiting</t>
        </is>
      </c>
      <c r="B8" s="14" t="n">
        <v>7</v>
      </c>
      <c r="C8" s="14" t="n">
        <v>9</v>
      </c>
      <c r="D8" s="27">
        <f>IF(AND(ISNUMBER(B8),ISNUMBER(C8)),C8-B8,"")</f>
        <v/>
      </c>
      <c r="E8" s="4" t="inlineStr">
        <is>
          <t>Alle projectmachines aangesloten en getoetst aan het plan</t>
        </is>
      </c>
      <c r="F8" s="4" t="inlineStr">
        <is>
          <t>Inbedrijfstellingsverslag, machinelijst, acceptatieverklaring</t>
        </is>
      </c>
      <c r="G8" s="14" t="n"/>
      <c r="H8" s="14" t="inlineStr">
        <is>
          <t>Nee</t>
        </is>
      </c>
    </row>
    <row r="9" ht="34" customHeight="1">
      <c r="A9" s="24" t="inlineStr">
        <is>
          <t>Opleiding</t>
        </is>
      </c>
      <c r="B9" s="14" t="n">
        <v>9</v>
      </c>
      <c r="C9" s="14" t="n">
        <v>10</v>
      </c>
      <c r="D9" s="27">
        <f>IF(AND(ISNUMBER(B9),ISNUMBER(C9)),C9-B9,"")</f>
        <v/>
      </c>
      <c r="E9" s="4" t="inlineStr">
        <is>
          <t>Operators, technici en leidinggevenden opgeleid op het systeem</t>
        </is>
      </c>
      <c r="F9" s="4" t="inlineStr">
        <is>
          <t>Presentielijsten, verslag van de trainer, facturen</t>
        </is>
      </c>
      <c r="G9" s="14" t="n"/>
      <c r="H9" s="14" t="inlineStr">
        <is>
          <t>Nee</t>
        </is>
      </c>
    </row>
    <row r="10" ht="34" customHeight="1">
      <c r="A10" s="24" t="inlineStr">
        <is>
          <t>Resultaat op dezelfde manier gemeten als de baseline</t>
        </is>
      </c>
      <c r="B10" s="14" t="n">
        <v>12</v>
      </c>
      <c r="C10" s="14" t="n">
        <v>13</v>
      </c>
      <c r="D10" s="27">
        <f>IF(AND(ISNUMBER(B10),ISNUMBER(C10)),C10-B10,"")</f>
        <v/>
      </c>
      <c r="E10" s="4" t="inlineStr">
        <is>
          <t>Dezelfde machines, dezelfde definities, dezelfde vastleggingsmethode</t>
        </is>
      </c>
      <c r="F10" s="4" t="inlineStr">
        <is>
          <t>Resultaatrapport naast de baseline-export, met de methodeverklaring</t>
        </is>
      </c>
      <c r="G10" s="14" t="n"/>
      <c r="H10" s="14" t="inlineStr">
        <is>
          <t>Nee</t>
        </is>
      </c>
    </row>
    <row r="11" ht="34" customHeight="1">
      <c r="A11" s="24" t="inlineStr">
        <is>
          <t>Vaststellingsaanvraag en eindrapport</t>
        </is>
      </c>
      <c r="B11" s="14" t="n">
        <v>13</v>
      </c>
      <c r="C11" s="14" t="n">
        <v>14</v>
      </c>
      <c r="D11" s="27">
        <f>IF(AND(ISNUMBER(B11),ISNUMBER(C11)),C11-B11,"")</f>
        <v/>
      </c>
      <c r="E11" s="4" t="inlineStr">
        <is>
          <t>Vaststellingsdossier met de resultaten tegenover wat is toegezegd</t>
        </is>
      </c>
      <c r="F11" s="4" t="inlineStr">
        <is>
          <t>Eindrapport, data-export, facturen, betaalbewijzen</t>
        </is>
      </c>
      <c r="G11" s="14" t="n"/>
      <c r="H11" s="14" t="inlineStr">
        <is>
          <t>Nee</t>
        </is>
      </c>
    </row>
    <row r="12" ht="34" customHeight="1">
      <c r="A12" s="24" t="inlineStr">
        <is>
          <t>Monitoringverplichtingen na betaling</t>
        </is>
      </c>
      <c r="B12" s="14" t="n">
        <v>14</v>
      </c>
      <c r="C12" s="14" t="n">
        <v>26</v>
      </c>
      <c r="D12" s="27">
        <f>IF(AND(ISNUMBER(B12),ISNUMBER(C12)),C12-B12,"")</f>
        <v/>
      </c>
      <c r="E12" s="4" t="inlineStr">
        <is>
          <t>Wat uw regeling daarna verlangt — voor het Italiaanse iperammortamento monitoring op 20 januari en 30 juni van elk jaar</t>
        </is>
      </c>
      <c r="F12" s="4" t="inlineStr">
        <is>
          <t>Monitoringopgaven zoals ingediend, met hun datums</t>
        </is>
      </c>
      <c r="G12" s="14" t="n"/>
      <c r="H12" s="14" t="inlineStr">
        <is>
          <t>Nee</t>
        </is>
      </c>
    </row>
    <row r="14">
      <c r="A14" s="3" t="inlineStr">
        <is>
          <t>Volgordetoetsen</t>
        </is>
      </c>
    </row>
    <row r="15">
      <c r="A15" s="4" t="inlineStr">
        <is>
          <t>Baseline afgerond voordat de bestelling wordt geplaatst?</t>
        </is>
      </c>
      <c r="B15" s="27">
        <f>IF(OR(C2="",B7=""),"Vul de maanden in om te toetsen",IF(C2&lt;=B7,"OK","Verkeerde volgorde — hierop alleen al kan een aanvraag stranden"))</f>
        <v/>
      </c>
    </row>
    <row r="16">
      <c r="A16" s="4" t="inlineStr">
        <is>
          <t>Voorafgaande melding of reservering afgerond voordat de bestelling wordt geplaatst?</t>
        </is>
      </c>
      <c r="B16" s="27">
        <f>IF(OR(C4="",B7=""),"Vul de maanden in om te toetsen",IF(C4&lt;=B7,"OK","Verkeerde volgorde — hierop alleen al kan een aanvraag stranden"))</f>
        <v/>
      </c>
    </row>
    <row r="17">
      <c r="A17" s="4" t="inlineStr">
        <is>
          <t>Resultaat na installatie gemeten, met de methode van de baseline?</t>
        </is>
      </c>
      <c r="B17" s="27">
        <f>IF(OR(C8="",B10=""),"Vul de maanden in om te toetsen",IF(B10&gt;=C8,"OK","Verkeerde volgorde — hierop alleen al kan een aanvraag stranden"))</f>
        <v/>
      </c>
    </row>
  </sheetData>
  <mergeCells count="3">
    <mergeCell ref="B16:C16"/>
    <mergeCell ref="B15:C15"/>
    <mergeCell ref="B17:C17"/>
  </mergeCells>
  <conditionalFormatting sqref="B15:B17">
    <cfRule type="cellIs" priority="1" operator="equal" dxfId="0">
      <formula>"Verkeerde volgorde — hierop alleen al kan een aanvraag stranden"</formula>
    </cfRule>
    <cfRule type="cellIs" priority="2" operator="equal" dxfId="1">
      <formula>"OK"</formula>
    </cfRule>
  </conditionalFormatting>
  <dataValidations count="1">
    <dataValidation sqref="H2 H3 H4 H5 H6 H7 H8 H9 H10 H11 H12" showDropDown="0" showInputMessage="0" showErrorMessage="0" allowBlank="0" type="list">
      <formula1>"Ja,Nee"</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2"/>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7" t="inlineStr">
        <is>
          <t>Bron</t>
        </is>
      </c>
      <c r="B1" s="7" t="inlineStr">
        <is>
          <t>Link</t>
        </is>
      </c>
      <c r="C1" s="7" t="inlineStr">
        <is>
          <t>Beoordeling</t>
        </is>
      </c>
      <c r="D1" s="7" t="inlineStr">
        <is>
          <t>Datum op de bron / datum gelezen</t>
        </is>
      </c>
      <c r="E1" s="7" t="inlineStr">
        <is>
          <t>Opmerking</t>
        </is>
      </c>
    </row>
    <row r="2">
      <c r="A2" s="4" t="inlineStr">
        <is>
          <t>Italië — Transizione 5.0 (credito d’imposta)</t>
        </is>
      </c>
      <c r="B2" s="30" t="inlineStr">
        <is>
          <t>https://www.mimit.gov.it/it/incentivi/piano-transizione-5-0</t>
        </is>
      </c>
      <c r="C2" t="inlineStr">
        <is>
          <t>OFFICIEEL</t>
        </is>
      </c>
      <c r="D2" s="4" t="inlineStr">
        <is>
          <t>page updated 30 June 2026</t>
        </is>
      </c>
      <c r="E2" s="4" t="inlineStr">
        <is>
          <t>CLOSED. Applications closed and resources were declared exhausted by directorial decree on 6 November 2025. The investment period was 1 Jan 2024 – 31 Dec 2025. Kept in the pack because people still ask for it. It has NOT been extended for 2026; it is replaced by the iperammortamento in the next row. The maximum is an annual ceiling on eligible cost, not on the credit.</t>
        </is>
      </c>
    </row>
    <row r="3">
      <c r="A3" s="4" t="inlineStr">
        <is>
          <t>Italië — Nuovo Piano Transizione 5.0 – Iperammortamento</t>
        </is>
      </c>
      <c r="B3" s="30" t="inlineStr">
        <is>
          <t>https://www.mimit.gov.it/it/incentivi/nuovo-piano-transizione-5-0-iperammortamento</t>
        </is>
      </c>
      <c r="C3" t="inlineStr">
        <is>
          <t>OFFICIEEL</t>
        </is>
      </c>
      <c r="D3" s="4" t="inlineStr">
        <is>
          <t>page updated 22 July 2026</t>
        </is>
      </c>
      <c r="E3" s="4" t="inlineStr">
        <is>
          <t>OPEN. Investments 1 January 2026 – 30 September 2028. GSE booking platform live 12 June 2026; investment-confirmation communications from 21 July 2026; completion notice by 15 November 2028. 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row>
    <row r="4">
      <c r="A4" s="4" t="inlineStr">
        <is>
          <t>Italië — Nuova Sabatini (beni strumentali)</t>
        </is>
      </c>
      <c r="B4" s="30" t="inlineStr">
        <is>
          <t>https://www.mimit.gov.it/it/incentivi/agevolazioni-per-gli-investimenti-delle-pmi-in-beni-strumentali-nuova-sabatini</t>
        </is>
      </c>
      <c r="C4" t="inlineStr">
        <is>
          <t>OFFICIEEL</t>
        </is>
      </c>
      <c r="D4" s="4" t="inlineStr">
        <is>
          <t>page updated 14 September 2026</t>
        </is>
      </c>
      <c r="E4" s="4" t="inlineStr">
        <is>
          <t>OPEN. €1,198,817,148.59 available on the standard line and €77,201,546.89 on the capitalisation line (MIMIT, 14 September 2026). The Budget Law 2026 allocated €650m for 2026–2027. The contribution is the interest on a notional five-year amortising loan at the conventional rate. The Budget sheet shows the undiscounted upper bound (amount × rate × term); MIMIT’s own calculation is lower and prevails.</t>
        </is>
      </c>
    </row>
    <row r="5">
      <c r="A5" s="4" t="inlineStr">
        <is>
          <t>Duitsland — EEW Modul 3 – MSR, Sensorik und Energiemanagement-Software</t>
        </is>
      </c>
      <c r="B5" s="30" t="inlineStr">
        <is>
          <t>https://www.bafa.de/DE/Energie/Energieeffizienz/Energieeffizienz_und_Prozesswaerme/Modul3_Energiemanagementsysteme/modul3_energiemanagementsysteme.html</t>
        </is>
      </c>
      <c r="C5" t="inlineStr">
        <is>
          <t>OFFICIEEL</t>
        </is>
      </c>
      <c r="D5" s="4" t="inlineStr">
        <is>
          <t>read 22 September 2026</t>
        </is>
      </c>
      <c r="E5" s="4" t="inlineStr">
        <is>
          <t>OPEN via the FZD online portal (applications from 15 September 2025; Richtlinie of 25 January 2024). The overall EEW entry states up to 60% of eligible investment costs depending on module and company size. 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row>
    <row r="6">
      <c r="A6" s="4" t="inlineStr">
        <is>
          <t>Duitsland — EEW Modul 4 Basisförderung</t>
        </is>
      </c>
      <c r="B6" s="30" t="inlineStr">
        <is>
          <t>https://www.bafa.de/DE/Energie/Energieeffizienz/Energieeffizienz_und_Prozesswaerme/Modul4_Energiebezogene_Optimierung_Basisfoerderung/modul4_energiebezogene_optimierung_basisfoerderung_node.html</t>
        </is>
      </c>
      <c r="C6" t="inlineStr">
        <is>
          <t>OFFICIEEL</t>
        </is>
      </c>
      <c r="D6" s="4" t="inlineStr">
        <is>
          <t>read 22 September 2026</t>
        </is>
      </c>
      <c r="E6" s="4" t="inlineStr">
        <is>
          <t>OPEN, SMEs only. Requires proof that final energy demand falls by at least 15%. Listed so that a monitoring project is not misdirected here. The minimum is per measure.</t>
        </is>
      </c>
    </row>
    <row r="7">
      <c r="A7" s="4" t="inlineStr">
        <is>
          <t>Duitsland (Bavaria) — Digitalbonus Bayern</t>
        </is>
      </c>
      <c r="B7" s="30" t="inlineStr">
        <is>
          <t>https://www.digitalbonus.bayern/foerderprogramm/</t>
        </is>
      </c>
      <c r="C7" t="inlineStr">
        <is>
          <t>OFFICIEEL</t>
        </is>
      </c>
      <c r="D7" s="4" t="inlineStr">
        <is>
          <t>read 22 September 2026</t>
        </is>
      </c>
      <c r="E7" s="4" t="inlineStr">
        <is>
          <t>PAUSED — the monthly quota is exhausted ("Das Digitalbonus Kontingent für diesen Monat ist ausgeschöpft"). New applications from Thursday 1 October 2026, 10:00. The programme runs to 31 December 2027. 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row>
    <row r="8">
      <c r="A8" s="4" t="inlineStr">
        <is>
          <t>Duitsland (North Rhine-Westphalia) — Mittelstand Innovativ &amp; Digital – MID-Digitalisierung</t>
        </is>
      </c>
      <c r="B8" s="30" t="inlineStr">
        <is>
          <t>https://www.nordrhein-westfalen-foerdert.nrw/foerdermassnahmen/mittelstand-innovativ-digital-mid-digitalisierung-2026</t>
        </is>
      </c>
      <c r="C8" t="inlineStr">
        <is>
          <t>OFFICIEEL</t>
        </is>
      </c>
      <c r="D8" s="4" t="inlineStr">
        <is>
          <t>read 22 September 2026</t>
        </is>
      </c>
      <c r="E8" s="4" t="inlineStr">
        <is>
          <t>OPEN 01.01.2026 – 31.12.2029. Two stages: lottery registration, then application within 28 days of receiving access credentials. SMEs and micro-enterprises (EU definition) of all sectors with a registered office in NRW. De minimis received in the prior three fiscal years must not exceed €300,000.</t>
        </is>
      </c>
    </row>
    <row r="9">
      <c r="A9" s="4" t="inlineStr">
        <is>
          <t>Duitsland — Digital Jetzt</t>
        </is>
      </c>
      <c r="B9" s="30" t="inlineStr">
        <is>
          <t>https://www.digitaljetzt-portal.de/</t>
        </is>
      </c>
      <c r="C9" t="inlineStr">
        <is>
          <t>OFFICIEEL</t>
        </is>
      </c>
      <c r="D9" s="4" t="inlineStr">
        <is>
          <t>read 22 September 2026</t>
        </is>
      </c>
      <c r="E9" s="4" t="inlineStr">
        <is>
          <t>ENDED. The guideline expired on 31 December 2023 and the portal was shut down on 31 March 2026. Kept in the pack because it is still widely cited by consultants. Do not reference it in 2026 content or budgets.</t>
        </is>
      </c>
    </row>
    <row r="10">
      <c r="A10" s="4" t="inlineStr">
        <is>
          <t>Spanje — Deducción por innovación tecnológica (IT), LIS</t>
        </is>
      </c>
      <c r="B10" s="30" t="inlineStr">
        <is>
          <t>https://sede.agenciatributaria.gob.es/Sede/impuesto-sobre-sociedades/deducciones-beneficios-fiscales-impuesto-sobre-sociedades/deducciones-incentivar-realizacion-determinadas-actividades.html</t>
        </is>
      </c>
      <c r="C10" t="inlineStr">
        <is>
          <t>OFFICIEEL</t>
        </is>
      </c>
      <c r="D10" s="4" t="inlineStr">
        <is>
          <t>document dated 19 June 2026</t>
        </is>
      </c>
      <c r="E10" s="4" t="inlineStr">
        <is>
          <t>PERMANENT tax deduction. AEAT page dated 19 June 2026. The maximum is the cap on acquisitions of advanced technology inside the IT deduction base. NOT VERIFIED: the percentage-of-cuota limits and the monetisation (abono) caps were not stated on the page read — do not assume them.</t>
        </is>
      </c>
    </row>
    <row r="11">
      <c r="A11" s="4" t="inlineStr">
        <is>
          <t>Spanje — Ayudas a la eficiencia energética en PYME y gran empresa industrial (FNEE)</t>
        </is>
      </c>
      <c r="B11" s="30" t="inlineStr">
        <is>
          <t>https://www.idae.es/ayudas-y-financiacion/para-eficiencia-energetica-en-la-industria/actuaciones-pyme-y-gran-empresa-industrial</t>
        </is>
      </c>
      <c r="C11" t="inlineStr">
        <is>
          <t>OFFICIEEL</t>
        </is>
      </c>
      <c r="D11" s="4" t="inlineStr">
        <is>
          <t>read 22 September 2026</t>
        </is>
      </c>
      <c r="E11" s="4" t="inlineStr">
        <is>
          <t>OPEN via the Autonomous Communities. €300,000,000 from the Fondo Nacional de Eficiencia Energética, approved 29 July 2025, territorial allocation approved 11–17 December 2025. Actions must be completed by 31 December 2030. NOT VERIFIED: aid intensity, minima, maxima and deadlines are set per Autonomous Community and were not read. Each CCAA issues its own convocatoria — check yours. The Catalan ICAEN page is robots.txt-blocked.</t>
        </is>
      </c>
    </row>
    <row r="12">
      <c r="A12" s="4" t="inlineStr">
        <is>
          <t>Spanje — PERTE de Descarbonización Industrial, Línea 1 (2026)</t>
        </is>
      </c>
      <c r="B12" s="30" t="inlineStr">
        <is>
          <t>https://www.boe.es/diario_boe/txt.php?id=BOE-B-2026-295</t>
        </is>
      </c>
      <c r="C12" t="inlineStr">
        <is>
          <t>OFFICIEEL</t>
        </is>
      </c>
      <c r="D12" s="4" t="inlineStr">
        <is>
          <t>BOE; news updated 27 April 2026</t>
        </is>
      </c>
      <c r="E12" s="4" t="inlineStr">
        <is>
          <t>CLOSED. Window 2 February 2026 10:00 – 13 February 2026 14:00 (BOE-B-2026-295, BDNS 879883). Budget raised from €329.7m to €408.2m and then to €518.2m as at 22 April 2026. Up to 60 months to complete investments. Project sizes are far above a €30–300k monitoring ticket: useful as a component of a larger decarbonisation project, not as a stand-alone route. The mintur.gob.es PERTE-SD1 pages returned HTTP 403, so the figures come from the BOE and planderecuperacion.gob.es.</t>
        </is>
      </c>
    </row>
    <row r="13">
      <c r="A13" s="4" t="inlineStr">
        <is>
          <t>Spanje — Kit Digital (Segmento III)</t>
        </is>
      </c>
      <c r="B13" s="30" t="inlineStr">
        <is>
          <t>https://sede.red.gob.es/es/procedimientos/convocatoria-de-ayudas-destinadas-la-digitalizacion-de-empresas-del-segmento-iii</t>
        </is>
      </c>
      <c r="C13" t="inlineStr">
        <is>
          <t>OFFICIEEL</t>
        </is>
      </c>
      <c r="D13" s="4" t="inlineStr">
        <is>
          <t>BOE 28 January 2026</t>
        </is>
      </c>
      <c r="E13" s="4" t="inlineStr">
        <is>
          <t>CLOSED on 31 October 2025 at 12:00. Orden TDF/39/2026 of 26 January 2026 extends the temporal scope until funds are exhausted and requires reinvestment of unexecuted budget, but it does NOT open a new convocatoria, extend a deadline, or change bono amounts or segments. At €3,000 maximum this is not a route for a monitoring project; treat it as a door-opener for micro-manufacturers. Several consultant pages market TDF/39/2026 as "Kit Digital is back" — the BOE text does not say that.</t>
        </is>
      </c>
    </row>
    <row r="14">
      <c r="A14" s="4" t="inlineStr">
        <is>
          <t>Portugal — SITCE – Descarbonização e Eficiência Energética (MPR-2026-01)</t>
        </is>
      </c>
      <c r="B14" s="30" t="inlineStr">
        <is>
          <t>https://www.compete2030.gov.pt/avisos/sitce-descarbonizacao-e-eficiencia-energetica-mpr-2026-01/</t>
        </is>
      </c>
      <c r="C14" t="inlineStr">
        <is>
          <t>OFFICIEEL</t>
        </is>
      </c>
      <c r="D14" s="4" t="inlineStr">
        <is>
          <t>page updated 26 February 2026</t>
        </is>
      </c>
      <c r="E14" s="4" t="inlineStr">
        <is>
          <t>Phase 3 OPEN to 30 December 2026 18:00 — RCI, large enterprises only. The Regime Geral phases closed on 27 February and 29 May 2026. FEDER allocation €165,000,000. NOT VERIFIED: neither page read itemised the eligible expense list, so whether metering hardware, sensors and software qualify is unverified. The Aviso PDF must be read. Regions: NUTS II Norte, Centro, Alentejo, Algarve; RCI also Lisboa.</t>
        </is>
      </c>
    </row>
    <row r="15">
      <c r="A15" s="4" t="inlineStr">
        <is>
          <t>Portugal — SICE – Inovação Produtiva (MPR-2026-6)</t>
        </is>
      </c>
      <c r="B15" s="30" t="inlineStr">
        <is>
          <t>https://compete2030.gov.pt/avisos/</t>
        </is>
      </c>
      <c r="C15" t="inlineStr">
        <is>
          <t>OFFICIEEL</t>
        </is>
      </c>
      <c r="D15" s="4" t="inlineStr">
        <is>
          <t>read 22 September 2026</t>
        </is>
      </c>
      <c r="E15" s="4" t="inlineStr">
        <is>
          <t>Current call MPR-2026-6, "Territórios de Baixa Densidade e Outros Territórios", closes 30 September 2026 (COMPETE 2030 avisos index). NOT VERIFIED: the 40% / 50% / 60% rates come from the earlier MPr-2024-2 call and may not apply to the 2026 call. Read the 2026 Aviso before using them.</t>
        </is>
      </c>
    </row>
    <row r="16">
      <c r="A16" s="4" t="inlineStr">
        <is>
          <t>Nederland — Energie-investeringsaftrek (EIA)</t>
        </is>
      </c>
      <c r="B16" s="30" t="inlineStr">
        <is>
          <t>https://www.belastingdienst.nl/wps/wcm/connect/bldcontentnl/belastingdienst/zakelijk/winst/inkomstenbelasting/veranderingen-inkomstenbelasting-2026/investeringsaftrek-2026/energie-investeringsaftrek-2026</t>
        </is>
      </c>
      <c r="C16" t="inlineStr">
        <is>
          <t>OFFICIEEL</t>
        </is>
      </c>
      <c r="D16" s="4" t="inlineStr">
        <is>
          <t>read 22 September 2026</t>
        </is>
      </c>
      <c r="E16" s="4" t="inlineStr">
        <is>
          <t>OPEN (permanent). The investment must be notified to RVO in advance. EIA can be combined with the kleinschaligheidsinvesteringsaftrek but not with the milieu-investeringsaftrek. 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row>
    <row r="17">
      <c r="A17" s="4" t="inlineStr">
        <is>
          <t>Nederland — WBSO (S&amp;O-afdrachtvermindering)</t>
        </is>
      </c>
      <c r="B17" s="30" t="inlineStr">
        <is>
          <t>https://www.rvo.nl/subsidies-financiering/wbso</t>
        </is>
      </c>
      <c r="C17" t="inlineStr">
        <is>
          <t>OFFICIEEL</t>
        </is>
      </c>
      <c r="D17" s="4" t="inlineStr">
        <is>
          <t>read 22 September 2026</t>
        </is>
      </c>
      <c r="E17" s="4" t="inlineStr">
        <is>
          <t>OPEN (permanent). NOT VERIFIED: no WBSO percentage or bracket threshold is given here. The RVO rate and calculation pages are JavaScript-rendered and returned no figures or 404s. Read rvo.nl directly before publishing or budgeting any number.</t>
        </is>
      </c>
    </row>
    <row r="18">
      <c r="A18" s="4" t="inlineStr">
        <is>
          <t>Nederland — SLIM-mkb</t>
        </is>
      </c>
      <c r="B18" s="30" t="inlineStr">
        <is>
          <t>https://www.uitvoeringvanbeleidszw.nl/subsidies-en-regelingen/algemene-informatie/slim-mkb-individuele-aanvragen--samenwerkingsverbanden-2025---2029</t>
        </is>
      </c>
      <c r="C18" t="inlineStr">
        <is>
          <t>OFFICIEEL</t>
        </is>
      </c>
      <c r="D18" s="4" t="inlineStr">
        <is>
          <t>read 22 September 2026</t>
        </is>
      </c>
      <c r="E18" s="4" t="inlineStr">
        <is>
          <t>CLOSED for 2026 — the last individual window ended 7 September 2026. Partnerships: €125,000–€500,000 per application, €200,000 per partner, now selected by lottery because the budget was exhausted within minutes. 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row>
    <row r="19">
      <c r="A19" s="4" t="inlineStr">
        <is>
          <t>België (federal) — Investeringsaftrek — verhoogde thematische aftrek</t>
        </is>
      </c>
      <c r="B19" s="30" t="inlineStr">
        <is>
          <t>https://www.vlaio.be/nl/subsidies-financiering/subsidiedatabank/maatregelen/investeringsaftrek</t>
        </is>
      </c>
      <c r="C19" t="inlineStr">
        <is>
          <t>OFFICIEEL</t>
        </is>
      </c>
      <c r="D19" s="4" t="inlineStr">
        <is>
          <t>last modified 1 September 2026</t>
        </is>
      </c>
      <c r="E19" s="4" t="inlineStr">
        <is>
          <t>OPEN (permanent). A regional certificate attesting that the investment qualifies is required. Procedure: form 275U for companies, 276U for the self-employed. This thematic energy-efficiency track, not the 20% digital track, is the Belgian route for machine and energy monitoring. Mechanism is a deduction, so the cash value depends on your own tax rate.</t>
        </is>
      </c>
    </row>
    <row r="20">
      <c r="A20" s="4" t="inlineStr">
        <is>
          <t>België (federal) — Investeringsaftrek — digitale investeringen</t>
        </is>
      </c>
      <c r="B20" s="30" t="inlineStr">
        <is>
          <t>https://www.vlaio.be/nl/subsidies-financiering/subsidiedatabank/maatregelen/investeringsaftrek</t>
        </is>
      </c>
      <c r="C20" t="inlineStr">
        <is>
          <t>OFFICIEEL</t>
        </is>
      </c>
      <c r="D20" s="4" t="inlineStr">
        <is>
          <t>last modified 1 September 2026</t>
        </is>
      </c>
      <c r="E20" s="4" t="inlineStr">
        <is>
          <t>OPEN (permanent). Scoping point: production monitoring and MES do not obviously sit in these four back-office, security and commercial categories. Listed so it is not claimed by mistake.</t>
        </is>
      </c>
    </row>
    <row r="21">
      <c r="A21" s="4" t="inlineStr">
        <is>
          <t>België (Flanders) — GREEN investeringssteun</t>
        </is>
      </c>
      <c r="B21" s="30" t="inlineStr">
        <is>
          <t>https://www.vlaio.be/nl/subsidies-financiering/green-investeringssteun/wat-is-het-steunpercentage-en-welke-kosten-worden-aanvaard</t>
        </is>
      </c>
      <c r="C21" t="inlineStr">
        <is>
          <t>OFFICIEEL</t>
        </is>
      </c>
      <c r="D21" s="4" t="inlineStr">
        <is>
          <t>read 22 September 2026</t>
        </is>
      </c>
      <c r="E21" s="4" t="inlineStr">
        <is>
          <t>OPEN — no 2026 deadline shown on the page read. Measuring, monitoring and control systems and software are NOT named among the eligible items on the page read. The minimum is a minimum investment; the maximum is per company over three years.</t>
        </is>
      </c>
    </row>
    <row r="22">
      <c r="A22" s="4" t="inlineStr">
        <is>
          <t>België (Flanders) — Ecologiepremie+</t>
        </is>
      </c>
      <c r="B22" s="30" t="inlineStr">
        <is>
          <t>https://www.vlaio.be/nl/subsidies-financiering/subsidiedatabank/ecologiepremie</t>
        </is>
      </c>
      <c r="C22" t="inlineStr">
        <is>
          <t>OFFICIEEL</t>
        </is>
      </c>
      <c r="D22" s="4" t="inlineStr">
        <is>
          <t>last modified 2 July 2026</t>
        </is>
      </c>
      <c r="E22" s="4" t="inlineStr">
        <is>
          <t>OPEN, rolling applications ("doorlopend"). NOT VERIFIED: rates by technology and company size were not stated on the pages read. The maximum is per enterprise over three years.</t>
        </is>
      </c>
    </row>
    <row r="23">
      <c r="A23" s="4" t="inlineStr">
        <is>
          <t>België (Flanders) — kmo-portefeuille</t>
        </is>
      </c>
      <c r="B23" s="30" t="inlineStr">
        <is>
          <t>https://www.vlaio.be/nl/subsidies-financiering/kmo-portefeuille</t>
        </is>
      </c>
      <c r="C23" t="inlineStr">
        <is>
          <t>OFFICIEEL</t>
        </is>
      </c>
      <c r="D23" s="4" t="inlineStr">
        <is>
          <t>read 22 September 2026</t>
        </is>
      </c>
      <c r="E23" s="4" t="inlineStr">
        <is>
          <t>OPEN but materially narrowed: from 1 February 2026 the ADVICE track is restricted to cybersecurity only. Training across all themes, including digitalisation and sustainability, remains eligible. The maximum is per year.</t>
        </is>
      </c>
    </row>
    <row r="24">
      <c r="A24" s="4" t="inlineStr">
        <is>
          <t>België (Wallonia) — Chèque « Maturité numérique »</t>
        </is>
      </c>
      <c r="B24" s="30" t="inlineStr">
        <is>
          <t>https://www.cheques-entreprises.be/cheques/</t>
        </is>
      </c>
      <c r="C24" t="inlineStr">
        <is>
          <t>OFFICIEEL</t>
        </is>
      </c>
      <c r="D24" s="4" t="inlineStr">
        <is>
          <t>read 22 September 2026</t>
        </is>
      </c>
      <c r="E24" s="4" t="inlineStr">
        <is>
          <t>OPEN. The maximum is excluding VAT over a rolling three-year period. SMEs and self-employed with their main office in Wallonia, fewer than 250 employees. The cybersecurity cheque is 75% with the same €50,000 ceiling.</t>
        </is>
      </c>
    </row>
    <row r="25">
      <c r="A25" s="4" t="inlineStr">
        <is>
          <t>België (Wallonia) — Chèques énergie (audit global, partiel, de suivi, étude de faisabilité)</t>
        </is>
      </c>
      <c r="B25" s="30" t="inlineStr">
        <is>
          <t>https://www.cheques-entreprises.be/cheques/</t>
        </is>
      </c>
      <c r="C25" t="inlineStr">
        <is>
          <t>OFFICIEEL</t>
        </is>
      </c>
      <c r="D25" s="4" t="inlineStr">
        <is>
          <t>read 22 September 2026</t>
        </is>
      </c>
      <c r="E25" s="4" t="inlineStr">
        <is>
          <t>OPEN. Maxima over a rolling three-year period, excluding VAT. The maximum shown is the audit global ceiling (€8,000). Audit partiel €5,000; audit de suivi annuel €2,000; étude de faisabilité €5,000.</t>
        </is>
      </c>
    </row>
    <row r="26">
      <c r="A26" s="4" t="inlineStr">
        <is>
          <t>Oostenrijk — UFI – Energiesparmaßnahmen (Umweltförderung im Inland)</t>
        </is>
      </c>
      <c r="B26" s="30" t="inlineStr">
        <is>
          <t>https://www.umweltfoerderung.at/fileadmin/user_upload/umweltfoerderung/betriebe/Energiesparen_in_Betrieben/UFI_Standardfall_Infoblatt_ENERGSPA.pdf</t>
        </is>
      </c>
      <c r="C26" t="inlineStr">
        <is>
          <t>OFFICIEEL</t>
        </is>
      </c>
      <c r="D26" s="4" t="inlineStr">
        <is>
          <t>Infoblatt version 04/2026</t>
        </is>
      </c>
      <c r="E26" s="4" t="inlineStr">
        <is>
          <t>OPEN (Infoblatt version 04/2026). Investment must be at least €10,000 and below €1.0 million. Minimum CO₂ saving 4 tonnes a year. Caveat: stand-alone Messtechnik, energy-management systems, monitoring, sensors and software are NOT listed as free-standing eligible measures — they qualify as MSR technology integrated into an eligible efficiency measure.</t>
        </is>
      </c>
    </row>
    <row r="27">
      <c r="A27" s="4" t="inlineStr">
        <is>
          <t>Oostenrijk — Energiemanagement – Flexibilisierung im Verteilnetz (Betriebe)</t>
        </is>
      </c>
      <c r="B27" s="30" t="inlineStr">
        <is>
          <t>https://www.umweltfoerderung.at/betriebe/energiemanagement-fuer-betriebe</t>
        </is>
      </c>
      <c r="C27" t="inlineStr">
        <is>
          <t>OFFICIEEL</t>
        </is>
      </c>
      <c r="D27" s="4" t="inlineStr">
        <is>
          <t>read 22 September 2026</t>
        </is>
      </c>
      <c r="E27" s="4" t="inlineStr">
        <is>
          <t>OPEN to 15 April 2027, 12:00. Non-repayable grant. NOT VERIFIED: the funding rate and the minimum and maximum amounts were not stated on the page — the Leitfaden must be read. Applicants need low-voltage grid connections (network levels 6–7).</t>
        </is>
      </c>
    </row>
    <row r="28">
      <c r="A28" s="4" t="inlineStr">
        <is>
          <t>Oostenrijk — Energieeffizienz-Ausschreibung Juli 2026 (UFI)</t>
        </is>
      </c>
      <c r="B28" s="30" t="inlineStr">
        <is>
          <t>https://www.umweltfoerderung.at/betriebe/energieeffizienz-2-2026</t>
        </is>
      </c>
      <c r="C28" t="inlineStr">
        <is>
          <t>OFFICIEEL</t>
        </is>
      </c>
      <c r="D28" s="4" t="inlineStr">
        <is>
          <t>read 22 September 2026</t>
        </is>
      </c>
      <c r="E28" s="4" t="inlineStr">
        <is>
          <t>OPEN to 12 October 2026, 12:00. Minimum investment €1.0 million and minimum saving 1.0 GWh a year. Out of range for a €30–300k monitoring ticket on its own. NOT VERIFIED: funding rate and maxima were not stated on the page read.</t>
        </is>
      </c>
    </row>
    <row r="29">
      <c r="A29" s="4" t="inlineStr">
        <is>
          <t>Oostenrijk — KMU.DIGITAL</t>
        </is>
      </c>
      <c r="B29" s="30" t="inlineStr">
        <is>
          <t>https://www.kmudigital.at/</t>
        </is>
      </c>
      <c r="C29" t="inlineStr">
        <is>
          <t>OFFICIEEL</t>
        </is>
      </c>
      <c r="D29" s="4" t="inlineStr">
        <is>
          <t>read 22 September 2026</t>
        </is>
      </c>
      <c r="E29" s="4" t="inlineStr">
        <is>
          <t>BUDGET EXHAUSTED and discontinued: "Das Budget von KMU.DIGITAL 4.0 ist vollständig ausgeschöpft" and the programme will not be continued from 2027 because of federal budget consolidation. Do not build Austrian content or a budget around it. Point prospects at the UFI schemes instead. €35 million was allocated for 2024–2026.</t>
        </is>
      </c>
    </row>
    <row r="30">
      <c r="A30" s="4" t="inlineStr">
        <is>
          <t>Zweden — Klimatklivet</t>
        </is>
      </c>
      <c r="B30" s="30" t="inlineStr">
        <is>
          <t>https://www.naturvardsverket.se/amnesomraden/klimatomstallningen/klimatklivet/klimatklivets-ansokningsomgangar/</t>
        </is>
      </c>
      <c r="C30" t="inlineStr">
        <is>
          <t>OFFICIEEL</t>
        </is>
      </c>
      <c r="D30" s="4" t="inlineStr">
        <is>
          <t>page updated 27 August 2026</t>
        </is>
      </c>
      <c r="E30" s="4" t="inlineStr">
        <is>
          <t>The 2026 open rounds closed on 4 September 2026. Next open round (preliminary): 22 February – 5 March 2027. NOT VERIFIED: maximum aid intensity by company size, minimum and maximum grants, and the eligibility of monitoring systems. Do not quote a Swedish aid intensity without a further source.</t>
        </is>
      </c>
    </row>
    <row r="31">
      <c r="A31" s="4" t="inlineStr">
        <is>
          <t>Zweden — Energisteget / energikartläggningsstöd</t>
        </is>
      </c>
      <c r="B31" s="30" t="inlineStr">
        <is>
          <t>https://www.energimyndigheten.se/utlysningar/</t>
        </is>
      </c>
      <c r="C31" t="inlineStr">
        <is>
          <t>OFFICIEEL</t>
        </is>
      </c>
      <c r="D31" s="4" t="inlineStr">
        <is>
          <t>read 22 September 2026</t>
        </is>
      </c>
      <c r="E31" s="4" t="inlineStr">
        <is>
          <t>Both Energimyndigheten URLs returned 404 on 22 September 2026. APPEAR DISCONTINUED — presumed closed, not confirmed closed. Confirm with Energimyndigheten before relying on it either way. The open calls read on the agency’s own list on 22 September 2026 were all in energy preparedness, heavy-vehicle charging and academic research — none relevant to factory monitoring.</t>
        </is>
      </c>
    </row>
    <row r="32">
      <c r="A32" s="4" t="inlineStr">
        <is>
          <t>Denemarken — Erhvervspuljen (Erhvervstilskud til energieffektiviseringer)</t>
        </is>
      </c>
      <c r="B32" s="30" t="inlineStr">
        <is>
          <t>https://www.statens-tilskudspuljer.dk/klima-energi-og-forsyningsministeriet/energistyrelsen/20</t>
        </is>
      </c>
      <c r="C32" t="inlineStr">
        <is>
          <t>OFFICIEEL</t>
        </is>
      </c>
      <c r="D32" s="4" t="inlineStr">
        <is>
          <t>read 22 September 2026</t>
        </is>
      </c>
      <c r="E32" s="4" t="inlineStr">
        <is>
          <t>The official portal shows the pool reopening on 2 March 2026, but the same passage also refers to closing "no later than November 2025" — internally inconsistent as read. The 2026 round status is UNCLEAR. Energistyrelsen’s own site could not be fetched (robots.txt timeout). 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row>
    <row r="33">
      <c r="A33" s="4" t="inlineStr">
        <is>
          <t>Denemarken — SMV:Digital (rådgivertilskud)</t>
        </is>
      </c>
      <c r="B33" s="30" t="inlineStr">
        <is>
          <t>https://virksomhedsguiden.dk/content/ydelser/digitalisering-raadgivertilskud/00f2ddc0-76bb-4cb8-b15c-989ed1228c3d/</t>
        </is>
      </c>
      <c r="C33" t="inlineStr">
        <is>
          <t>OFFICIEEL</t>
        </is>
      </c>
      <c r="D33" s="4" t="inlineStr">
        <is>
          <t>read 22 September 2026</t>
        </is>
      </c>
      <c r="E33" s="4" t="inlineStr">
        <is>
          <t>Next round 9 November 2026 09:00 – 16 November 2026 23:55. DKK 15 million, supporting roughly 150 companies. Maximum DKK 50,000 for cybersecurity, digital marketing and simple ERP. Maximum eligible expense DKK 300,000. Eligibility: at least 2 full-time equivalents; SME definition applies.</t>
        </is>
      </c>
    </row>
    <row r="34">
      <c r="A34" s="4" t="inlineStr">
        <is>
          <t>Finland — Energiatuki</t>
        </is>
      </c>
      <c r="B34" s="30" t="inlineStr">
        <is>
          <t>https://www.businessfinland.fi/suomalaisille-asiakkaille/palvelut/rahoitus/energiatuki</t>
        </is>
      </c>
      <c r="C34" t="inlineStr">
        <is>
          <t>OFFICIEEL</t>
        </is>
      </c>
      <c r="D34" s="4" t="inlineStr">
        <is>
          <t>page updated 29 October 2025</t>
        </is>
      </c>
      <c r="E34" s="4" t="inlineStr">
        <is>
          <t>OPEN, continuous application ("jatkuva haku"). No 2026 deadline. 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row>
    <row r="35">
      <c r="A35" s="4" t="inlineStr">
        <is>
          <t>Zwitserland — ProKilowatt — Programme</t>
        </is>
      </c>
      <c r="B35" s="30" t="inlineStr">
        <is>
          <t>https://pubdb.bfe.admin.ch/de/publication/download/12353</t>
        </is>
      </c>
      <c r="C35" t="inlineStr">
        <is>
          <t>OFFICIEEL</t>
        </is>
      </c>
      <c r="D35" s="4" t="inlineStr">
        <is>
          <t>read 22 September 2026</t>
        </is>
      </c>
      <c r="E35" s="4" t="inlineStr">
        <is>
          <t>The 2026 programme deadline was 1 May 2026. Budget at least CHF 30m; the overall ProKilowatt budget is CHF 70m a year. 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row>
    <row r="36">
      <c r="A36" s="4" t="inlineStr">
        <is>
          <t>Zwitserland — ProKilowatt — Projekte</t>
        </is>
      </c>
      <c r="B36" s="30" t="inlineStr">
        <is>
          <t>https://www.bfe.admin.ch/bfe/en/home/promotion/energy-efficiency/competitive-calls-for-tenders-prokilowatt.html/</t>
        </is>
      </c>
      <c r="C36" t="inlineStr">
        <is>
          <t>OFFICIEEL</t>
        </is>
      </c>
      <c r="D36" s="4" t="inlineStr">
        <is>
          <t>read 22 September 2026</t>
        </is>
      </c>
      <c r="E36" s="4" t="inlineStr">
        <is>
          <t>Submission window 3 November 2025 – 1 November 2026. NOT VERIFIED: the project-route funding rate. The 30% figure belongs to the programme route in the row above, not to this one — do not carry it across.</t>
        </is>
      </c>
    </row>
    <row r="37">
      <c r="A37" s="4" t="inlineStr">
        <is>
          <t>Turkije — KOBİ Dijital Dönüşüm Destek Programı</t>
        </is>
      </c>
      <c r="B37" s="30" t="inlineStr">
        <is>
          <t>https://www.kosgeb.gov.tr/site/tr/genel/destekdetay/9144/kobi-dijital-donusum-destek-programi</t>
        </is>
      </c>
      <c r="C37" t="inlineStr">
        <is>
          <t>OFFICIEEL</t>
        </is>
      </c>
      <c r="D37" s="4" t="inlineStr">
        <is>
          <t>read 22 September 2026</t>
        </is>
      </c>
      <c r="E37" s="4" t="inlineStr">
        <is>
          <t>ACTIVE. Listed under active supports; application form revision dated 11.05.2026. Maximum credit term 36 months with an optional 6-month grace period; programme period 24 months. Partner banks: TEB, İş Bankası, Yapı Kredi. 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row>
    <row r="38">
      <c r="A38" s="4" t="inlineStr">
        <is>
          <t>Turkije — Kapasite Geliştirme Destek Programı</t>
        </is>
      </c>
      <c r="B38" s="30" t="inlineStr">
        <is>
          <t>https://www.kosgeb.gov.tr/site/tr/genel/destekdetay/9200/kapasite-gelistirme-destek-programi</t>
        </is>
      </c>
      <c r="C38" t="inlineStr">
        <is>
          <t>OFFICIEEL</t>
        </is>
      </c>
      <c r="D38" s="4" t="inlineStr">
        <is>
          <t>read 22 September 2026</t>
        </is>
      </c>
      <c r="E38" s="4" t="inlineStr">
        <is>
          <t>ACTIVE programme, window closed. 2026 Period 3 ran 22 August – 15 September 2026; Period 1 ran 3–28 February and Period 2 6–30 June. A further window is expected but was not announced as at 22 September 2026. 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row>
    <row r="39">
      <c r="A39" s="4" t="inlineStr">
        <is>
          <t>Turkije — Yeşil Sanayi Destek Programı – Sanayide Temiz ve Döngüsel Ekonomi</t>
        </is>
      </c>
      <c r="B39" s="30" t="inlineStr">
        <is>
          <t>https://www.kosgeb.gov.tr/site/tr/genel/destekdetay/9022/yesil-sanayi-destek-programi</t>
        </is>
      </c>
      <c r="C39" t="inlineStr">
        <is>
          <t>OFFICIEEL</t>
        </is>
      </c>
      <c r="D39" s="4" t="inlineStr">
        <is>
          <t>read 22 September 2026</t>
        </is>
      </c>
      <c r="E39" s="4" t="inlineStr">
        <is>
          <t>Programme live and on KOSGEB’s active list; the 2026 call status is NOT VERIFIED — the only proje teklif çağrısı documents located are dated 2023 and 2024. Verify that a 2026 call is open before telling anyone to apply. Funded by the World Bank Türkiye Yeşil Sanayi Projesi.</t>
        </is>
      </c>
    </row>
    <row r="40">
      <c r="A40" s="4" t="inlineStr">
        <is>
          <t>Turkije — Yeşil Sanayi Destek Programı – güneş enerjisi yatırımları</t>
        </is>
      </c>
      <c r="B40" s="30" t="inlineStr">
        <is>
          <t>https://www.kosgeb.gov.tr/site/tr/genel/destekdetay/9022/yesil-sanayi-destek-programi</t>
        </is>
      </c>
      <c r="C40" t="inlineStr">
        <is>
          <t>OFFICIEEL</t>
        </is>
      </c>
      <c r="D40" s="4" t="inlineStr">
        <is>
          <t>read 22 September 2026</t>
        </is>
      </c>
      <c r="E40" s="4" t="inlineStr">
        <is>
          <t>Programme live; the 2026 call status is NOT VERIFIED (see the row above). Listed for completeness: solar investment, not a route for monitoring.</t>
        </is>
      </c>
    </row>
    <row r="41">
      <c r="A41" s="4" t="inlineStr">
        <is>
          <t>Turkije — TÜBİTAK 1501 Sanayi Ar-Ge Destek Programı</t>
        </is>
      </c>
      <c r="B41" s="30" t="inlineStr">
        <is>
          <t>https://tubitak.gov.tr/tr/duyuru/1501-sanayi-ar-ge-destek-programi-ve-1507-kobi-ar-ge-baslangic-destek-programi-2026-yili-2-cagrilari-acildi</t>
        </is>
      </c>
      <c r="C41" t="inlineStr">
        <is>
          <t>OFFICIEEL</t>
        </is>
      </c>
      <c r="D41" s="4" t="inlineStr">
        <is>
          <t>announcement 20 July 2026</t>
        </is>
      </c>
      <c r="E41" s="4" t="inlineStr">
        <is>
          <t>OPEN. 2026-2 call opened 20 July 2026; organisation-level pre-registration deadline 22 October 2026; call closes 26 October 2026. Duration 24 months, extendable to 36. The 2026-2 call text restricts applicants to SMEs, which contradicts the long-standing framing of 1501 as the large-firm programme. Quote the call text, not the old framing. Maximum two proposals per organisation per call period, counted across 1501 and 1507 combined.</t>
        </is>
      </c>
    </row>
    <row r="42">
      <c r="A42" s="4" t="inlineStr">
        <is>
          <t>Turkije — TÜBİTAK 1507 KOBİ Ar-Ge Başlangıç Destek Programı</t>
        </is>
      </c>
      <c r="B42" s="30" t="inlineStr">
        <is>
          <t>https://tubitak.gov.tr/en/funds/industrial/national-support-programs/1507-tubitak-sme-rd-start-support-program</t>
        </is>
      </c>
      <c r="C42" t="inlineStr">
        <is>
          <t>OFFICIEEL</t>
        </is>
      </c>
      <c r="D42" s="4" t="inlineStr">
        <is>
          <t>read 22 September 2026</t>
        </is>
      </c>
      <c r="E42" s="4" t="inlineStr">
        <is>
          <t>UPCOMING. 2026-2 applications 9–11 November 2026; 2026-1 closed 30 March 2026. NOT VERIFIED against the call text: the 75% rate, the 3,000,000 TL project budget cap and the 18-month duration come from TÜBİTAK’s English programme page; the 2026 call text does not restate them.</t>
        </is>
      </c>
    </row>
    <row r="43">
      <c r="A43" s="4" t="inlineStr">
        <is>
          <t>Turkije — Yatırım Teşvik Belgesi (Karar 9903)</t>
        </is>
      </c>
      <c r="B43" s="30" t="inlineStr">
        <is>
          <t>https://www.resmigazete.gov.tr/eskiler/2025/06/20250621-14.htm</t>
        </is>
      </c>
      <c r="C43" t="inlineStr">
        <is>
          <t>OFFICIEEL</t>
        </is>
      </c>
      <c r="D43" s="4" t="inlineStr">
        <is>
          <t>RG 30 May 2025; Tebliğ 21 June 2025</t>
        </is>
      </c>
      <c r="E43" s="4" t="inlineStr">
        <is>
          <t>IN FORCE since Resmî Gazete 30.05.2025, No. 32915. Minimum fixed investment 12,000,000 TL in Regions 1–2 and 6,000,000 TL elsewhere; Stratejik Hamle needs 100,000,000 TL for high-technology products and 200,000,000 TL otherwise. 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row>
    <row r="44">
      <c r="A44" s="4" t="inlineStr">
        <is>
          <t>Turkije — VAP — Verimlilik Artırıcı Proje</t>
        </is>
      </c>
      <c r="B44" s="30" t="inlineStr">
        <is>
          <t>https://www.mevzuat.gov.tr/File/GeneratePdf?mevzuatNo=15437&amp;mevzuatTur=KurumVeKurulusYonetmeligi&amp;mevzuatTertip=5</t>
        </is>
      </c>
      <c r="C44" t="inlineStr">
        <is>
          <t>OFFICIEEL</t>
        </is>
      </c>
      <c r="D44" s="4" t="inlineStr">
        <is>
          <t>consolidated text, last amendment RG 21.09.2024</t>
        </is>
      </c>
      <c r="E44" s="4" t="inlineStr">
        <is>
          <t>Legal basis in force; the 2026 call window is NOT VERIFIED. There is no fixed annual window (Md. 6): the Presidency may take applications once, several times, or continuously. 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row>
    <row r="45">
      <c r="A45" s="4" t="inlineStr">
        <is>
          <t>Turkije — Enerji/karbon yoğunluğu azaltma desteği</t>
        </is>
      </c>
      <c r="B45" s="30" t="inlineStr">
        <is>
          <t>https://www.mevzuat.gov.tr/File/GeneratePdf?mevzuatNo=15437&amp;mevzuatTur=KurumVeKurulusYonetmeligi&amp;mevzuatTertip=5</t>
        </is>
      </c>
      <c r="C45" t="inlineStr">
        <is>
          <t>OFFICIEEL</t>
        </is>
      </c>
      <c r="D45" s="4" t="inlineStr">
        <is>
          <t>consolidated text, last amendment RG 21.09.2024</t>
        </is>
      </c>
      <c r="E45" s="4" t="inlineStr">
        <is>
          <t>Legal basis in force; call status NOT VERIFIED. The ministry’s live list of support windows is disallowed by robots.txt and could not be read. The base is your energy spend, not the project cost — enter the energy spend in the Budget sheet if you model this one.</t>
        </is>
      </c>
    </row>
    <row r="46">
      <c r="A46" s="4" t="inlineStr">
        <is>
          <t>Turkije — Model Fabrika / Yetkinlik ve Dijital Dönüşüm Merkezi</t>
        </is>
      </c>
      <c r="B46" s="30" t="inlineStr">
        <is>
          <t>https://www.modelfabrika.org/</t>
        </is>
      </c>
      <c r="C46" t="inlineStr">
        <is>
          <t>REPRODUCTIE</t>
        </is>
      </c>
      <c r="D46" s="4" t="inlineStr">
        <is>
          <t>statement 28 July 2026</t>
        </is>
      </c>
      <c r="E46" s="4" t="inlineStr">
        <is>
          <t>12 model factories in operation, target 16 by the end of 2027 (Minister, 28 July 2026). 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row>
    <row r="47">
      <c r="A47" s="4" t="inlineStr">
        <is>
          <t>Turkije — İşletme Geliştirme Destek Programı (İGDP)</t>
        </is>
      </c>
      <c r="B47" s="30" t="inlineStr">
        <is>
          <t>https://www.kosgeb.gov.tr/site/tr/genel/destekler/3/destekler</t>
        </is>
      </c>
      <c r="C47" t="inlineStr">
        <is>
          <t>OFFICIEEL</t>
        </is>
      </c>
      <c r="D47" s="4" t="inlineStr">
        <is>
          <t>read 22 September 2026</t>
        </is>
      </c>
      <c r="E47" s="4" t="inlineStr">
        <is>
          <t>DISCONTINUED — filed by KOSGEB under "Yürürlükten Kaldırılan Destekler" (repealed supports). Still widely quoted by Turkish consultant and vendor pages: Model Fabrika 100,000 TL at 60%, Dijital Dönüşüm Danışmanlığı 20,000 TL at 100%, energy-efficient motor 80,000 TL. Those line items went away with the programme. Do not quote them as current.</t>
        </is>
      </c>
    </row>
    <row r="48">
      <c r="A48" s="4" t="inlineStr">
        <is>
          <t>Turkije — KOBİ Teknoyatırım (Teknolojik Ürün Yatırım)</t>
        </is>
      </c>
      <c r="B48" s="30" t="inlineStr">
        <is>
          <t>https://www.kosgeb.gov.tr/site/tr/genel/destekler/3/destekler</t>
        </is>
      </c>
      <c r="C48" t="inlineStr">
        <is>
          <t>OFFICIEEL</t>
        </is>
      </c>
      <c r="D48" s="4" t="inlineStr">
        <is>
          <t>read 22 September 2026</t>
        </is>
      </c>
      <c r="E48" s="4" t="inlineStr">
        <is>
          <t>DISCONTINUED — filed by KOSGEB under "Yürürlükten Kaldırılan Destekler". Kept because, with İGDP, it is the programme most often quoted in Turkish content as if it were live. The live manufacturing-digitalisation route is the KOBİ Dijital Dönüşüm loan, not a grant.</t>
        </is>
      </c>
    </row>
    <row r="49">
      <c r="A49" s="4" t="inlineStr">
        <is>
          <t>Turkije — Teknoloji Odaklı Sanayi Hamlesi (HAMLE)</t>
        </is>
      </c>
      <c r="B49" s="30" t="inlineStr">
        <is>
          <t>https://www.hamle.gov.tr/</t>
        </is>
      </c>
      <c r="C49" t="inlineStr">
        <is>
          <t>OFFICIEEL</t>
        </is>
      </c>
      <c r="D49" s="4" t="inlineStr">
        <is>
          <t>read 22 September 2026</t>
        </is>
      </c>
      <c r="E49" s="4" t="inlineStr">
        <is>
          <t>NOT VERIFIED — the call-plan page is robots.txt-blocked and sanayi.gov.tr rejected the request. No open-call information could be established. Do not quote rates, ceilings or windows for this programme.</t>
        </is>
      </c>
    </row>
    <row r="50">
      <c r="A50" s="4" t="inlineStr">
        <is>
          <t>Turkije — Teknolojik Ürün Yatırım Destek Programı (TÜYDP)</t>
        </is>
      </c>
      <c r="B50" s="30" t="inlineStr">
        <is>
          <t>https://www.resmigazete.gov.tr/</t>
        </is>
      </c>
      <c r="C50" t="inlineStr">
        <is>
          <t>OFFICIEEL</t>
        </is>
      </c>
      <c r="D50" s="4" t="inlineStr">
        <is>
          <t>read 22 September 2026</t>
        </is>
      </c>
      <c r="E50" s="4" t="inlineStr">
        <is>
          <t>NOT VERIFIED — the governing Yönetmelik (RG 29 April 2014, No. 28986, amended 22 March 2022) exists, but no 2026 call, rate or ceiling was found. Do not quote rates for this programme.</t>
        </is>
      </c>
    </row>
    <row r="51">
      <c r="A51" s="4" t="inlineStr">
        <is>
          <t>Funding research file — "Not verified / conflicting" list</t>
        </is>
      </c>
      <c r="B51" s="4" t="inlineStr"/>
      <c r="C51" t="inlineStr">
        <is>
          <t>OFFICIEEL</t>
        </is>
      </c>
      <c r="D51" s="4" t="inlineStr">
        <is>
          <t>22 September 2026</t>
        </is>
      </c>
      <c r="E51" s="4" t="inlineStr">
        <is>
          <t>Items left open across the 35 European programmes: Italian iperammortamento software eligibility; EEW Modul 3 minimum investment and 2026 budget status; EIA annual maximum (€153m vs €155m); WBSO rates; SLIM 2026 window dates; Erhvervspuljen intensity (60% vs 50%) and 2026 round; Klimatklivet intensity; Energisteget status; Spanish IT deduction cuota limits; FNEE regional terms; Portuguese SITCE and SICE eligible-cost lists; Austrian Energiemanagement and Ausschreibung rates; ProKilowatt project-route rate and the scope of the systems-management exclusion; Swiss cantonal programmes and the CO₂-levy-exemption route, which were not researched at all.</t>
        </is>
      </c>
    </row>
    <row r="52">
      <c r="A52" s="4" t="inlineStr">
        <is>
          <t>Türkiye research file — "Not verified" list</t>
        </is>
      </c>
      <c r="B52" s="4" t="inlineStr"/>
      <c r="C52" t="inlineStr">
        <is>
          <t>OFFICIEEL</t>
        </is>
      </c>
      <c r="D52" s="4" t="inlineStr">
        <is>
          <t>22 September 2026</t>
        </is>
      </c>
      <c r="E52" s="4" t="inlineStr">
        <is>
          <t>Sources that blocked the research: TÜİK (JavaScript-gated on every endpoint), sanayi.gov.tr, hamle.gov.tr, enerjiverimliligi.enerji.gov.tr and EPDK tariff tables. Open items: whether a 2026 Yeşil Sanayi call exists; the VAP 2026 window and annual maximum; HAMLE and TÜYDP status; what the 240m/180m TL caps in Karar 9903 attach to; the TÜBİTAK 1507 rate, ceiling and duration against the call text; 2026 Turkish industrial electricity prices.</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2026-09-22T21:24:49Z</dcterms:created>
  <dcterms:modified xmlns:dcterms="http://purl.org/dc/terms/" xmlns:xsi="http://www.w3.org/2001/XMLSchema-instance" xsi:type="dcterms:W3CDTF">2026-09-22T21:24:49Z</dcterms:modified>
</cp:coreProperties>
</file>