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vvio" sheetId="1" state="visible" r:id="rId1"/>
    <sheet xmlns:r="http://schemas.openxmlformats.org/officeDocument/2006/relationships" name="Programmi" sheetId="2" state="visible" r:id="rId2"/>
    <sheet xmlns:r="http://schemas.openxmlformats.org/officeDocument/2006/relationships" name="Budget" sheetId="3" state="visible" r:id="rId3"/>
    <sheet xmlns:r="http://schemas.openxmlformats.org/officeDocument/2006/relationships" name="Ammissibilità" sheetId="4" state="visible" r:id="rId4"/>
    <sheet xmlns:r="http://schemas.openxmlformats.org/officeDocument/2006/relationships" name="Indicatori" sheetId="5" state="visible" r:id="rId5"/>
    <sheet xmlns:r="http://schemas.openxmlformats.org/officeDocument/2006/relationships" name="Milestone" sheetId="6" state="visible" r:id="rId6"/>
    <sheet xmlns:r="http://schemas.openxmlformats.org/officeDocument/2006/relationships" name="Fonti" sheetId="7" state="visible" r:id="rId7"/>
  </sheets>
  <definedNames>
    <definedName name="_xlnm._FilterDatabase" localSheetId="1" hidden="1">'Programmi'!$A$1:$Q$50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Pack incentivi e crediti d'imposta Europa occidentale</t>
        </is>
      </c>
    </row>
    <row r="2" ht="46" customHeight="1">
      <c r="A2" s="2" t="inlineStr">
        <is>
          <t>Ogni strumento individuato che può sostenere un progetto di monitoraggio macchine, MES, IIoT o misura dell'energia da circa 30.000 a 300.000 € in Germania, Italia, Spagna, Portogallo, Paesi Bassi, Belgio, Austria, Svezia, Danimarca, Finlandia, Svizzera e Turchia — con l'aritmetica di budget che trasforma un'aliquota nominale in un costo netto.</t>
        </is>
      </c>
    </row>
    <row r="4">
      <c r="A4" s="3" t="inlineStr">
        <is>
          <t>Come usare questo file</t>
        </is>
      </c>
    </row>
    <row r="5" ht="30" customHeight="1">
      <c r="A5" s="4" t="inlineStr">
        <is>
          <t>1. Programmi: trovi il suo Paese. Ogni riga porta l'aliquota, il minimo e il massimo, lo stato al 22 settembre 2026, l'URL ufficiale e la data sulla fonte. I programmi chiusi e terminati sono inclusi e segnalati, perché se ne continua a chiedere.</t>
        </is>
      </c>
    </row>
    <row r="6" ht="30" customHeight="1">
      <c r="A6" s="4" t="inlineStr">
        <is>
          <t>2. Legga la colonna Note prima di usare un numero. Dove la ricerca non ha potuto stabilire un dato, lo dice; dove due fonti ufficiali divergono, sono riportate entrambe. Nulla qui è stimato.</t>
        </is>
      </c>
    </row>
    <row r="7" ht="30" customHeight="1">
      <c r="A7" s="4" t="inlineStr">
        <is>
          <t>3. Budget: scelga un programma dal menu a tendina. Aliquota, massimali, valuta e tipo di strumento sono richiamati dal foglio Programmi. Inserisca le voci di costo e i flag, e il foglio restituisce la base ammissibile, il contributo, il suo costo netto e l'intensità effettiva dell'aiuto.</t>
        </is>
      </c>
    </row>
    <row r="8" ht="30" customHeight="1">
      <c r="A8" s="4" t="inlineStr">
        <is>
          <t>4. Ammissibilità: scorra la checklist. Sono le condizioni che decidono una domanda — e gli adempimenti procedurali (comunicazione preventiva, prenotazione, avvio dei lavori, de minimis) che fanno decadere una domanda a posteriori.</t>
        </is>
      </c>
    </row>
    <row r="9" ht="30" customHeight="1">
      <c r="A9" s="4" t="inlineStr">
        <is>
          <t>5. Indicatori: dichiari la baseline che misura oggi e l'obiettivo che si assume, con il metodo, la fonte dati, l'intervallo di campionamento, per quanto conserva i dati e che cosa mostrerebbe a un verificatore. I valutatori premiano indicatori misurabili e verificabili — e una verifica ispettiva a distanza di anni richiede di nuovo gli stessi numeri.</t>
        </is>
      </c>
    </row>
    <row r="10" ht="30" customHeight="1">
      <c r="A10" s="4" t="inlineStr">
        <is>
          <t>6. Milestone: pianifichi il progetto in modo che la baseline sia misurata prima di ordinare qualsiasi cosa e che il risultato sia misurato poi allo stesso modo. Il foglio segnala se l'ordine precede la baseline.</t>
        </is>
      </c>
    </row>
    <row r="11" ht="30" customHeight="1">
      <c r="A11" s="4" t="inlineStr">
        <is>
          <t>7. Fonti: ogni URL, classificato come ufficiale o secondario, con la data indicata sulla fonte o la data di consultazione.</t>
        </is>
      </c>
    </row>
    <row r="13">
      <c r="A13" s="4" t="inlineStr">
        <is>
          <t>Le celle ombreggiate sono da compilare. Le celle su sfondo grigio sono calcolate — non le sovrascriva.</t>
        </is>
      </c>
    </row>
    <row r="14" ht="44" customHeight="1">
      <c r="A14" s="5" t="inlineStr">
        <is>
          <t>Questo è uno strumento di pianificazione, non consulenza sugli incentivi. Aliquote, massimali ed elenchi dei costi ammissibili cambiano, i fondi si esauriscono in corso d'anno e la documentazione del bando prevale sempre. Verifichi il bando in vigore sulla pagina dell'ente prima di assumere qualunque impegno.</t>
        </is>
      </c>
    </row>
    <row r="15">
      <c r="A15" s="4" t="inlineStr">
        <is>
          <t>Stato al 22 settembre 2026. Regole dei programmi, aliquote e statistiche cambiano — verifichi la fonte ufficiale prima di basarsi su una qualsiasi cifra riportata qui.</t>
        </is>
      </c>
    </row>
    <row r="16">
      <c r="A16" s="6" t="inlineStr">
        <is>
          <t>Pubblicato da TEEPTRAK SAS (software di monitoraggio della produzione e OEE), Parigi · Chicago · Shenzhen · Bucarest. Libero da usare e da condividere.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Paese</t>
        </is>
      </c>
      <c r="C1" s="7" t="inlineStr">
        <is>
          <t>Programma (denominazione ufficiale)</t>
        </is>
      </c>
      <c r="D1" s="7" t="inlineStr">
        <is>
          <t>Resa in inglese</t>
        </is>
      </c>
      <c r="E1" s="7" t="inlineStr">
        <is>
          <t>Ente</t>
        </is>
      </c>
      <c r="F1" s="7" t="inlineStr">
        <is>
          <t>Strumento</t>
        </is>
      </c>
      <c r="G1" s="7" t="inlineStr">
        <is>
          <t>Che cosa finanzia</t>
        </is>
      </c>
      <c r="H1" s="7" t="inlineStr">
        <is>
          <t>Aliquota (come pubblicata)</t>
        </is>
      </c>
      <c r="I1" s="7" t="inlineStr">
        <is>
          <t>Aliquota usata dal foglio Budget</t>
        </is>
      </c>
      <c r="J1" s="7" t="inlineStr">
        <is>
          <t>Minimo</t>
        </is>
      </c>
      <c r="K1" s="7" t="inlineStr">
        <is>
          <t>Massimo</t>
        </is>
      </c>
      <c r="L1" s="7" t="inlineStr">
        <is>
          <t>Valuta</t>
        </is>
      </c>
      <c r="M1" s="7" t="inlineStr">
        <is>
          <t>Su che cosa agisce il massimo</t>
        </is>
      </c>
      <c r="N1" s="7" t="inlineStr">
        <is>
          <t>Stato</t>
        </is>
      </c>
      <c r="O1" s="7" t="inlineStr">
        <is>
          <t>Stato al 22 settembre 2026</t>
        </is>
      </c>
      <c r="P1" s="7" t="inlineStr">
        <is>
          <t>Note, avvertenze e discordanze</t>
        </is>
      </c>
      <c r="Q1" s="7" t="inlineStr">
        <is>
          <t>Pagina ufficiale</t>
        </is>
      </c>
    </row>
    <row r="2">
      <c r="A2" s="8" t="n">
        <v>1</v>
      </c>
      <c r="B2" s="8" t="inlineStr">
        <is>
          <t>Italia</t>
        </is>
      </c>
      <c r="C2" s="8" t="inlineStr">
        <is>
          <t>Transizione 5.0 (credito d’imposta)</t>
        </is>
      </c>
      <c r="D2" s="8" t="inlineStr">
        <is>
          <t>Transition 5.0 tax credit</t>
        </is>
      </c>
      <c r="E2" s="8" t="inlineStr">
        <is>
          <t>MIMIT / GSE</t>
        </is>
      </c>
      <c r="F2" s="8" t="inlineStr">
        <is>
          <t>Credito d'imposta</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costo ammissibile</t>
        </is>
      </c>
      <c r="N2" s="11" t="inlineStr">
        <is>
          <t>CHIUSO</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Italia</t>
        </is>
      </c>
      <c r="C3" s="8" t="inlineStr">
        <is>
          <t>Nuovo Piano Transizione 5.0 – Iperammortamento</t>
        </is>
      </c>
      <c r="D3" s="8" t="inlineStr">
        <is>
          <t>New Transition 5.0 plan – super-depreciation</t>
        </is>
      </c>
      <c r="E3" s="8" t="inlineStr">
        <is>
          <t>MIMIT / GSE</t>
        </is>
      </c>
      <c r="F3" s="8" t="inlineStr">
        <is>
          <t>Deduzione fiscale aggiuntiva</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costo ammissibile</t>
        </is>
      </c>
      <c r="N3" s="11" t="inlineStr">
        <is>
          <t>APERTO</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Italia</t>
        </is>
      </c>
      <c r="C4" s="8" t="inlineStr">
        <is>
          <t>Nuova Sabatini (beni strumentali)</t>
        </is>
      </c>
      <c r="D4" s="8" t="inlineStr">
        <is>
          <t>Nuova Sabatini capital-goods scheme</t>
        </is>
      </c>
      <c r="E4" s="8" t="inlineStr">
        <is>
          <t>MIMIT</t>
        </is>
      </c>
      <c r="F4" s="8" t="inlineStr">
        <is>
          <t>Contributo in conto interessi</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il finanziamento o l'investimento</t>
        </is>
      </c>
      <c r="N4" s="11" t="inlineStr">
        <is>
          <t>APERTO</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Germania</t>
        </is>
      </c>
      <c r="C5" s="8" t="inlineStr">
        <is>
          <t>EEW Modul 3 – MSR, Sensorik und Energiemanagement-Software</t>
        </is>
      </c>
      <c r="D5" s="8" t="inlineStr">
        <is>
          <t>Federal energy-efficiency programme, Module 3</t>
        </is>
      </c>
      <c r="E5" s="8" t="inlineStr">
        <is>
          <t>BAFA / FZD portal</t>
        </is>
      </c>
      <c r="F5" s="8" t="inlineStr">
        <is>
          <t>Contributo a fondo perduto</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non indicato</t>
        </is>
      </c>
      <c r="K5" s="10" t="n">
        <v>20000000</v>
      </c>
      <c r="L5" s="8" t="inlineStr">
        <is>
          <t>EUR</t>
        </is>
      </c>
      <c r="M5" s="8" t="inlineStr">
        <is>
          <t>il contributo</t>
        </is>
      </c>
      <c r="N5" s="11" t="inlineStr">
        <is>
          <t>APERTO</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Germania</t>
        </is>
      </c>
      <c r="C6" s="8" t="inlineStr">
        <is>
          <t>EEW Modul 4 Basisförderung</t>
        </is>
      </c>
      <c r="D6" s="8" t="inlineStr">
        <is>
          <t>Federal energy-efficiency programme, Module 4 basic funding</t>
        </is>
      </c>
      <c r="E6" s="8" t="inlineStr">
        <is>
          <t>BAFA</t>
        </is>
      </c>
      <c r="F6" s="8" t="inlineStr">
        <is>
          <t>Contributo a fondo perduto</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il contributo</t>
        </is>
      </c>
      <c r="N6" s="11" t="inlineStr">
        <is>
          <t>APERTO</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Germania (Bavaria)</t>
        </is>
      </c>
      <c r="C7" s="8" t="inlineStr">
        <is>
          <t>Digitalbonus Bayern</t>
        </is>
      </c>
      <c r="D7" s="8" t="inlineStr">
        <is>
          <t>Bavarian digital bonus</t>
        </is>
      </c>
      <c r="E7" s="8" t="inlineStr">
        <is>
          <t>StMWi Bayern</t>
        </is>
      </c>
      <c r="F7" s="8" t="inlineStr">
        <is>
          <t>Contributo a fondo perduto</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il contributo</t>
        </is>
      </c>
      <c r="N7" s="11" t="inlineStr">
        <is>
          <t>SOSPESO</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Germania (North Rhine-Westphalia)</t>
        </is>
      </c>
      <c r="C8" s="8" t="inlineStr">
        <is>
          <t>Mittelstand Innovativ &amp; Digital – MID-Digitalisierung</t>
        </is>
      </c>
      <c r="D8" s="8" t="inlineStr">
        <is>
          <t>SME innovation and digitalisation</t>
        </is>
      </c>
      <c r="E8" s="8" t="inlineStr">
        <is>
          <t>NRW.BANK</t>
        </is>
      </c>
      <c r="F8" s="8" t="inlineStr">
        <is>
          <t>Contributo a fondo perduto</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il contributo</t>
        </is>
      </c>
      <c r="N8" s="11" t="inlineStr">
        <is>
          <t>APERTO</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Germania</t>
        </is>
      </c>
      <c r="C9" s="8" t="inlineStr">
        <is>
          <t>Digital Jetzt</t>
        </is>
      </c>
      <c r="D9" s="8" t="inlineStr">
        <is>
          <t>Digital Now</t>
        </is>
      </c>
      <c r="E9" s="8" t="inlineStr">
        <is>
          <t>BMWK</t>
        </is>
      </c>
      <c r="F9" s="8" t="inlineStr">
        <is>
          <t>Nessuno — chiuso o abrogato</t>
        </is>
      </c>
      <c r="G9" s="8" t="inlineStr">
        <is>
          <t>—</t>
        </is>
      </c>
      <c r="H9" s="8" t="inlineStr">
        <is>
          <t>—</t>
        </is>
      </c>
      <c r="I9" s="8" t="inlineStr">
        <is>
          <t>non indicato</t>
        </is>
      </c>
      <c r="J9" s="8" t="inlineStr">
        <is>
          <t>—</t>
        </is>
      </c>
      <c r="K9" s="8" t="inlineStr">
        <is>
          <t>—</t>
        </is>
      </c>
      <c r="L9" s="8" t="inlineStr">
        <is>
          <t>EUR</t>
        </is>
      </c>
      <c r="M9" s="8" t="inlineStr">
        <is>
          <t>nulla indicato</t>
        </is>
      </c>
      <c r="N9" s="11" t="inlineStr">
        <is>
          <t>TERMINATO</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Spagna</t>
        </is>
      </c>
      <c r="C10" s="8" t="inlineStr">
        <is>
          <t>Deducción por innovación tecnológica (IT), LIS</t>
        </is>
      </c>
      <c r="D10" s="8" t="inlineStr">
        <is>
          <t>Technological innovation tax deduction</t>
        </is>
      </c>
      <c r="E10" s="8" t="inlineStr">
        <is>
          <t>AEAT</t>
        </is>
      </c>
      <c r="F10" s="8" t="inlineStr">
        <is>
          <t>Credito d'imposta</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costo ammissibile</t>
        </is>
      </c>
      <c r="N10" s="11" t="inlineStr">
        <is>
          <t>PERMANENTE</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Spagna</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Contributo a fondo perduto</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non indicato</t>
        </is>
      </c>
      <c r="J11" s="8" t="inlineStr">
        <is>
          <t>non indicato</t>
        </is>
      </c>
      <c r="K11" s="8" t="inlineStr">
        <is>
          <t>non indicato</t>
        </is>
      </c>
      <c r="L11" s="8" t="inlineStr">
        <is>
          <t>EUR</t>
        </is>
      </c>
      <c r="M11" s="8" t="inlineStr">
        <is>
          <t>nulla indicato</t>
        </is>
      </c>
      <c r="N11" s="11" t="inlineStr">
        <is>
          <t>APERTO</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Spagna</t>
        </is>
      </c>
      <c r="C12" s="8" t="inlineStr">
        <is>
          <t>PERTE de Descarbonización Industrial, Línea 1 (2026)</t>
        </is>
      </c>
      <c r="D12" s="8" t="inlineStr">
        <is>
          <t>Industrial decarbonisation PERTE, Line 1</t>
        </is>
      </c>
      <c r="E12" s="8" t="inlineStr">
        <is>
          <t>MINCOTUR</t>
        </is>
      </c>
      <c r="F12" s="8" t="inlineStr">
        <is>
          <t>Contributo a fondo perduto</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non indicato</t>
        </is>
      </c>
      <c r="J12" s="8" t="inlineStr">
        <is>
          <t>—</t>
        </is>
      </c>
      <c r="K12" s="10" t="n">
        <v>200000000</v>
      </c>
      <c r="L12" s="8" t="inlineStr">
        <is>
          <t>EUR</t>
        </is>
      </c>
      <c r="M12" s="8" t="inlineStr">
        <is>
          <t>il contributo</t>
        </is>
      </c>
      <c r="N12" s="11" t="inlineStr">
        <is>
          <t>CHIUSO</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Spagna</t>
        </is>
      </c>
      <c r="C13" s="8" t="inlineStr">
        <is>
          <t>Kit Digital (Segmento III)</t>
        </is>
      </c>
      <c r="D13" s="8" t="inlineStr">
        <is>
          <t>Kit Digital, Segment III</t>
        </is>
      </c>
      <c r="E13" s="8" t="inlineStr">
        <is>
          <t>Red.es</t>
        </is>
      </c>
      <c r="F13" s="8" t="inlineStr">
        <is>
          <t>Contributo a fondo perduto</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il contributo</t>
        </is>
      </c>
      <c r="N13" s="11" t="inlineStr">
        <is>
          <t>CHIUSO</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Portogallo</t>
        </is>
      </c>
      <c r="C14" s="8" t="inlineStr">
        <is>
          <t>SITCE – Descarbonização e Eficiência Energética (MPR-2026-01)</t>
        </is>
      </c>
      <c r="D14" s="8" t="inlineStr">
        <is>
          <t>Decarbonisation and energy efficiency</t>
        </is>
      </c>
      <c r="E14" s="8" t="inlineStr">
        <is>
          <t>COMPETE 2030</t>
        </is>
      </c>
      <c r="F14" s="8" t="inlineStr">
        <is>
          <t>Contributo a fondo perduto</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non indicato</t>
        </is>
      </c>
      <c r="L14" s="8" t="inlineStr">
        <is>
          <t>EUR</t>
        </is>
      </c>
      <c r="M14" s="8" t="inlineStr">
        <is>
          <t>nulla indicato</t>
        </is>
      </c>
      <c r="N14" s="11" t="inlineStr">
        <is>
          <t>APERTO</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Portogallo</t>
        </is>
      </c>
      <c r="C15" s="8" t="inlineStr">
        <is>
          <t>SICE – Inovação Produtiva (MPR-2026-6)</t>
        </is>
      </c>
      <c r="D15" s="8" t="inlineStr">
        <is>
          <t>Productive innovation</t>
        </is>
      </c>
      <c r="E15" s="8" t="inlineStr">
        <is>
          <t>COMPETE 2030</t>
        </is>
      </c>
      <c r="F15" s="8" t="inlineStr">
        <is>
          <t>Contributo a fondo perduto</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non indicato</t>
        </is>
      </c>
      <c r="L15" s="8" t="inlineStr">
        <is>
          <t>EUR</t>
        </is>
      </c>
      <c r="M15" s="8" t="inlineStr">
        <is>
          <t>nulla indicato</t>
        </is>
      </c>
      <c r="N15" s="11" t="inlineStr">
        <is>
          <t>APERTO</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Paesi Bassi</t>
        </is>
      </c>
      <c r="C16" s="8" t="inlineStr">
        <is>
          <t>Energie-investeringsaftrek (EIA)</t>
        </is>
      </c>
      <c r="D16" s="8" t="inlineStr">
        <is>
          <t>Energy investment allowance</t>
        </is>
      </c>
      <c r="E16" s="8" t="inlineStr">
        <is>
          <t>Belastingdienst / RVO</t>
        </is>
      </c>
      <c r="F16" s="8" t="inlineStr">
        <is>
          <t>Deduzione fiscale aggiuntiva</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costo ammissibile</t>
        </is>
      </c>
      <c r="N16" s="11" t="inlineStr">
        <is>
          <t>PERMANENTE</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Paesi Bassi</t>
        </is>
      </c>
      <c r="C17" s="8" t="inlineStr">
        <is>
          <t>WBSO (S&amp;O-afdrachtvermindering)</t>
        </is>
      </c>
      <c r="D17" s="8" t="inlineStr">
        <is>
          <t>R&amp;D payroll tax credit</t>
        </is>
      </c>
      <c r="E17" s="8" t="inlineStr">
        <is>
          <t>RVO</t>
        </is>
      </c>
      <c r="F17" s="8" t="inlineStr">
        <is>
          <t>Credito d'imposta</t>
        </is>
      </c>
      <c r="G17" s="8" t="inlineStr">
        <is>
          <t>Development and research work, including software development — the customer’s own development effort, not the purchase of an off-the-shelf system.</t>
        </is>
      </c>
      <c r="H17" s="8" t="inlineStr">
        <is>
          <t>rates not verified</t>
        </is>
      </c>
      <c r="I17" s="8" t="inlineStr">
        <is>
          <t>non indicato</t>
        </is>
      </c>
      <c r="J17" s="8" t="inlineStr">
        <is>
          <t>non indicato</t>
        </is>
      </c>
      <c r="K17" s="8" t="inlineStr">
        <is>
          <t>non indicato</t>
        </is>
      </c>
      <c r="L17" s="8" t="inlineStr">
        <is>
          <t>EUR</t>
        </is>
      </c>
      <c r="M17" s="8" t="inlineStr">
        <is>
          <t>nulla indicato</t>
        </is>
      </c>
      <c r="N17" s="11" t="inlineStr">
        <is>
          <t>PERMANENTE</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Paesi Bassi</t>
        </is>
      </c>
      <c r="C18" s="8" t="inlineStr">
        <is>
          <t>SLIM-mkb</t>
        </is>
      </c>
      <c r="D18" s="8" t="inlineStr">
        <is>
          <t>SME learning and development scheme</t>
        </is>
      </c>
      <c r="E18" s="8" t="inlineStr">
        <is>
          <t>Uitvoering van Beleid SZW</t>
        </is>
      </c>
      <c r="F18" s="8" t="inlineStr">
        <is>
          <t>Contributo a fondo perduto</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il contributo</t>
        </is>
      </c>
      <c r="N18" s="11" t="inlineStr">
        <is>
          <t>CHIUSO</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Belgio (federal)</t>
        </is>
      </c>
      <c r="C19" s="8" t="inlineStr">
        <is>
          <t>Investeringsaftrek — verhoogde thematische aftrek</t>
        </is>
      </c>
      <c r="D19" s="8" t="inlineStr">
        <is>
          <t>Increased thematic investment deduction</t>
        </is>
      </c>
      <c r="E19" s="8" t="inlineStr">
        <is>
          <t>FOD Financiën (via the VLAIO subsidy database)</t>
        </is>
      </c>
      <c r="F19" s="8" t="inlineStr">
        <is>
          <t>Deduzione fiscale aggiuntiva</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nulla indicato</t>
        </is>
      </c>
      <c r="N19" s="11" t="inlineStr">
        <is>
          <t>PERMANENTE</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Belgio (federal)</t>
        </is>
      </c>
      <c r="C20" s="8" t="inlineStr">
        <is>
          <t>Investeringsaftrek — digitale investeringen</t>
        </is>
      </c>
      <c r="D20" s="8" t="inlineStr">
        <is>
          <t>Increased basic deduction for digital investments</t>
        </is>
      </c>
      <c r="E20" s="8" t="inlineStr">
        <is>
          <t>FOD Financiën</t>
        </is>
      </c>
      <c r="F20" s="8" t="inlineStr">
        <is>
          <t>Deduzione fiscale aggiuntiva</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nulla indicato</t>
        </is>
      </c>
      <c r="N20" s="11" t="inlineStr">
        <is>
          <t>PERMANENTE</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Belgio (Flanders)</t>
        </is>
      </c>
      <c r="C21" s="8" t="inlineStr">
        <is>
          <t>GREEN investeringssteun</t>
        </is>
      </c>
      <c r="D21" s="8" t="inlineStr">
        <is>
          <t>GREEN investment support</t>
        </is>
      </c>
      <c r="E21" s="8" t="inlineStr">
        <is>
          <t>VLAIO</t>
        </is>
      </c>
      <c r="F21" s="8" t="inlineStr">
        <is>
          <t>Contributo a fondo perduto</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il contributo</t>
        </is>
      </c>
      <c r="N21" s="11" t="inlineStr">
        <is>
          <t>APERTO</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Belgio (Flanders)</t>
        </is>
      </c>
      <c r="C22" s="8" t="inlineStr">
        <is>
          <t>Ecologiepremie+</t>
        </is>
      </c>
      <c r="D22" s="8" t="inlineStr">
        <is>
          <t>Ecology premium+</t>
        </is>
      </c>
      <c r="E22" s="8" t="inlineStr">
        <is>
          <t>VLAIO</t>
        </is>
      </c>
      <c r="F22" s="8" t="inlineStr">
        <is>
          <t>Contributo a fondo perduto</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non indicato</t>
        </is>
      </c>
      <c r="J22" s="8" t="inlineStr">
        <is>
          <t>—</t>
        </is>
      </c>
      <c r="K22" s="10" t="n">
        <v>1000000</v>
      </c>
      <c r="L22" s="8" t="inlineStr">
        <is>
          <t>EUR</t>
        </is>
      </c>
      <c r="M22" s="8" t="inlineStr">
        <is>
          <t>il contributo</t>
        </is>
      </c>
      <c r="N22" s="11" t="inlineStr">
        <is>
          <t>APERTO</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Belgio (Flanders)</t>
        </is>
      </c>
      <c r="C23" s="8" t="inlineStr">
        <is>
          <t>kmo-portefeuille</t>
        </is>
      </c>
      <c r="D23" s="8" t="inlineStr">
        <is>
          <t>SME portfolio</t>
        </is>
      </c>
      <c r="E23" s="8" t="inlineStr">
        <is>
          <t>VLAIO</t>
        </is>
      </c>
      <c r="F23" s="8" t="inlineStr">
        <is>
          <t>Contributo a fondo perduto</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il contributo</t>
        </is>
      </c>
      <c r="N23" s="11" t="inlineStr">
        <is>
          <t>APERTO</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Belgio (Wallonia)</t>
        </is>
      </c>
      <c r="C24" s="8" t="inlineStr">
        <is>
          <t>Chèque « Maturité numérique »</t>
        </is>
      </c>
      <c r="D24" s="8" t="inlineStr">
        <is>
          <t>Digital maturity cheque</t>
        </is>
      </c>
      <c r="E24" s="8" t="inlineStr">
        <is>
          <t>SPW — chèques-entreprises</t>
        </is>
      </c>
      <c r="F24" s="8" t="inlineStr">
        <is>
          <t>Contributo a fondo perduto</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il contributo</t>
        </is>
      </c>
      <c r="N24" s="11" t="inlineStr">
        <is>
          <t>APERTO</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Belgio (Wallonia)</t>
        </is>
      </c>
      <c r="C25" s="8" t="inlineStr">
        <is>
          <t>Chèques énergie (audit global, partiel, de suivi, étude de faisabilité)</t>
        </is>
      </c>
      <c r="D25" s="8" t="inlineStr">
        <is>
          <t>Energy cheques</t>
        </is>
      </c>
      <c r="E25" s="8" t="inlineStr">
        <is>
          <t>SPW — chèques-entreprises</t>
        </is>
      </c>
      <c r="F25" s="8" t="inlineStr">
        <is>
          <t>Contributo a fondo perduto</t>
        </is>
      </c>
      <c r="G25" s="8" t="inlineStr">
        <is>
          <t>Labelled providers’ audit and feasibility work; not equipment purchase.</t>
        </is>
      </c>
      <c r="H25" s="8" t="inlineStr">
        <is>
          <t>75%</t>
        </is>
      </c>
      <c r="I25" s="9" t="n">
        <v>0.75</v>
      </c>
      <c r="J25" s="8" t="inlineStr">
        <is>
          <t>—</t>
        </is>
      </c>
      <c r="K25" s="10" t="n">
        <v>8000</v>
      </c>
      <c r="L25" s="8" t="inlineStr">
        <is>
          <t>EUR</t>
        </is>
      </c>
      <c r="M25" s="8" t="inlineStr">
        <is>
          <t>il contributo</t>
        </is>
      </c>
      <c r="N25" s="11" t="inlineStr">
        <is>
          <t>APERTO</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Austria</t>
        </is>
      </c>
      <c r="C26" s="8" t="inlineStr">
        <is>
          <t>UFI – Energiesparmaßnahmen (Umweltförderung im Inland)</t>
        </is>
      </c>
      <c r="D26" s="8" t="inlineStr">
        <is>
          <t>Energy-saving measures in enterprises</t>
        </is>
      </c>
      <c r="E26" s="8" t="inlineStr">
        <is>
          <t>Kommunalkredit Public Consulting / BMK</t>
        </is>
      </c>
      <c r="F26" s="8" t="inlineStr">
        <is>
          <t>Contributo a fondo perduto</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il contributo</t>
        </is>
      </c>
      <c r="N26" s="11" t="inlineStr">
        <is>
          <t>APERTO</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Austria</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Contributo a fondo perduto</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non indicato</t>
        </is>
      </c>
      <c r="J27" s="8" t="inlineStr">
        <is>
          <t>non indicato</t>
        </is>
      </c>
      <c r="K27" s="8" t="inlineStr">
        <is>
          <t>non indicato</t>
        </is>
      </c>
      <c r="L27" s="8" t="inlineStr">
        <is>
          <t>EUR</t>
        </is>
      </c>
      <c r="M27" s="8" t="inlineStr">
        <is>
          <t>nulla indicato</t>
        </is>
      </c>
      <c r="N27" s="11" t="inlineStr">
        <is>
          <t>APERTO</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Austria</t>
        </is>
      </c>
      <c r="C28" s="8" t="inlineStr">
        <is>
          <t>Energieeffizienz-Ausschreibung Juli 2026 (UFI)</t>
        </is>
      </c>
      <c r="D28" s="8" t="inlineStr">
        <is>
          <t>Energy-efficiency tender, July 2026</t>
        </is>
      </c>
      <c r="E28" s="8" t="inlineStr">
        <is>
          <t>Kommunalkredit Public Consulting</t>
        </is>
      </c>
      <c r="F28" s="8" t="inlineStr">
        <is>
          <t>Contributo a fondo perduto</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non indicato</t>
        </is>
      </c>
      <c r="J28" s="10" t="n">
        <v>1000000</v>
      </c>
      <c r="K28" s="8" t="inlineStr">
        <is>
          <t>non indicato</t>
        </is>
      </c>
      <c r="L28" s="8" t="inlineStr">
        <is>
          <t>EUR</t>
        </is>
      </c>
      <c r="M28" s="8" t="inlineStr">
        <is>
          <t>nulla indicato</t>
        </is>
      </c>
      <c r="N28" s="11" t="inlineStr">
        <is>
          <t>APERTO</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Austria</t>
        </is>
      </c>
      <c r="C29" s="8" t="inlineStr">
        <is>
          <t>KMU.DIGITAL</t>
        </is>
      </c>
      <c r="D29" s="8" t="inlineStr">
        <is>
          <t>SME digital</t>
        </is>
      </c>
      <c r="E29" s="8" t="inlineStr">
        <is>
          <t>aws / BMWET</t>
        </is>
      </c>
      <c r="F29" s="8" t="inlineStr">
        <is>
          <t>Nessuno — chiuso o abrogato</t>
        </is>
      </c>
      <c r="G29" s="8" t="inlineStr">
        <is>
          <t>—</t>
        </is>
      </c>
      <c r="H29" s="8" t="inlineStr">
        <is>
          <t>—</t>
        </is>
      </c>
      <c r="I29" s="8" t="inlineStr">
        <is>
          <t>non indicato</t>
        </is>
      </c>
      <c r="J29" s="8" t="inlineStr">
        <is>
          <t>—</t>
        </is>
      </c>
      <c r="K29" s="8" t="inlineStr">
        <is>
          <t>—</t>
        </is>
      </c>
      <c r="L29" s="8" t="inlineStr">
        <is>
          <t>EUR</t>
        </is>
      </c>
      <c r="M29" s="8" t="inlineStr">
        <is>
          <t>nulla indicato</t>
        </is>
      </c>
      <c r="N29" s="11" t="inlineStr">
        <is>
          <t>TERMINATO</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Svezia</t>
        </is>
      </c>
      <c r="C30" s="8" t="inlineStr">
        <is>
          <t>Klimatklivet</t>
        </is>
      </c>
      <c r="D30" s="8" t="inlineStr">
        <is>
          <t>The climate leap</t>
        </is>
      </c>
      <c r="E30" s="8" t="inlineStr">
        <is>
          <t>Naturvårdsverket</t>
        </is>
      </c>
      <c r="F30" s="8" t="inlineStr">
        <is>
          <t>Contributo a fondo perduto</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non indicato</t>
        </is>
      </c>
      <c r="J30" s="8" t="inlineStr">
        <is>
          <t>non indicato</t>
        </is>
      </c>
      <c r="K30" s="8" t="inlineStr">
        <is>
          <t>non indicato</t>
        </is>
      </c>
      <c r="L30" s="8" t="inlineStr">
        <is>
          <t>EUR</t>
        </is>
      </c>
      <c r="M30" s="8" t="inlineStr">
        <is>
          <t>nulla indicato</t>
        </is>
      </c>
      <c r="N30" s="11" t="inlineStr">
        <is>
          <t>CHIUSO</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Svezia</t>
        </is>
      </c>
      <c r="C31" s="8" t="inlineStr">
        <is>
          <t>Energisteget / energikartläggningsstöd</t>
        </is>
      </c>
      <c r="D31" s="8" t="inlineStr">
        <is>
          <t>Energy step / energy-audit support</t>
        </is>
      </c>
      <c r="E31" s="8" t="inlineStr">
        <is>
          <t>Energimyndigheten</t>
        </is>
      </c>
      <c r="F31" s="8" t="inlineStr">
        <is>
          <t>Nessuno — chiuso o abrogato</t>
        </is>
      </c>
      <c r="G31" s="8" t="inlineStr">
        <is>
          <t>—</t>
        </is>
      </c>
      <c r="H31" s="8" t="inlineStr">
        <is>
          <t>—</t>
        </is>
      </c>
      <c r="I31" s="8" t="inlineStr">
        <is>
          <t>non indicato</t>
        </is>
      </c>
      <c r="J31" s="8" t="inlineStr">
        <is>
          <t>—</t>
        </is>
      </c>
      <c r="K31" s="8" t="inlineStr">
        <is>
          <t>—</t>
        </is>
      </c>
      <c r="L31" s="8" t="inlineStr">
        <is>
          <t>EUR</t>
        </is>
      </c>
      <c r="M31" s="8" t="inlineStr">
        <is>
          <t>nulla indicato</t>
        </is>
      </c>
      <c r="N31" s="11" t="inlineStr">
        <is>
          <t>NON VERIFICATO</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Danimarca</t>
        </is>
      </c>
      <c r="C32" s="8" t="inlineStr">
        <is>
          <t>Erhvervspuljen (Erhvervstilskud til energieffektiviseringer)</t>
        </is>
      </c>
      <c r="D32" s="8" t="inlineStr">
        <is>
          <t>Business pool for energy efficiency and CO₂ reduction</t>
        </is>
      </c>
      <c r="E32" s="8" t="inlineStr">
        <is>
          <t>Energistyrelsen</t>
        </is>
      </c>
      <c r="F32" s="8" t="inlineStr">
        <is>
          <t>Contributo a fondo perduto</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non indicato</t>
        </is>
      </c>
      <c r="L32" s="8" t="inlineStr">
        <is>
          <t>DKK</t>
        </is>
      </c>
      <c r="M32" s="8" t="inlineStr">
        <is>
          <t>nulla indicato</t>
        </is>
      </c>
      <c r="N32" s="11" t="inlineStr">
        <is>
          <t>NON VERIFICATO</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Danimarca</t>
        </is>
      </c>
      <c r="C33" s="8" t="inlineStr">
        <is>
          <t>SMV:Digital (rådgivertilskud)</t>
        </is>
      </c>
      <c r="D33" s="8" t="inlineStr">
        <is>
          <t>SME Digital advisory grant</t>
        </is>
      </c>
      <c r="E33" s="8" t="inlineStr">
        <is>
          <t>Erhvervsstyrelsen / Virksomhedsguiden</t>
        </is>
      </c>
      <c r="F33" s="8" t="inlineStr">
        <is>
          <t>Contributo a fondo perduto</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il contributo</t>
        </is>
      </c>
      <c r="N33" s="11" t="inlineStr">
        <is>
          <t>APERTO</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Finlandia</t>
        </is>
      </c>
      <c r="C34" s="8" t="inlineStr">
        <is>
          <t>Energiatuki</t>
        </is>
      </c>
      <c r="D34" s="8" t="inlineStr">
        <is>
          <t>Energy aid</t>
        </is>
      </c>
      <c r="E34" s="8" t="inlineStr">
        <is>
          <t>Business Finland</t>
        </is>
      </c>
      <c r="F34" s="8" t="inlineStr">
        <is>
          <t>Contributo a fondo perduto</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costo ammissibile</t>
        </is>
      </c>
      <c r="N34" s="11" t="inlineStr">
        <is>
          <t>APERTO</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Svizzera</t>
        </is>
      </c>
      <c r="C35" s="8" t="inlineStr">
        <is>
          <t>ProKilowatt — Programme</t>
        </is>
      </c>
      <c r="D35" s="8" t="inlineStr">
        <is>
          <t>ProKilowatt, programme route</t>
        </is>
      </c>
      <c r="E35" s="8" t="inlineStr">
        <is>
          <t>Swiss Federal Office of Energy (SFOE/BFE)</t>
        </is>
      </c>
      <c r="F35" s="8" t="inlineStr">
        <is>
          <t>Contributo a fondo perduto</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costo ammissibile</t>
        </is>
      </c>
      <c r="N35" s="11" t="inlineStr">
        <is>
          <t>CHIUSO</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Svizzera</t>
        </is>
      </c>
      <c r="C36" s="8" t="inlineStr">
        <is>
          <t>ProKilowatt — Projekte</t>
        </is>
      </c>
      <c r="D36" s="8" t="inlineStr">
        <is>
          <t>ProKilowatt, project route</t>
        </is>
      </c>
      <c r="E36" s="8" t="inlineStr">
        <is>
          <t>Swiss Federal Office of Energy (SFOE/BFE)</t>
        </is>
      </c>
      <c r="F36" s="8" t="inlineStr">
        <is>
          <t>Contributo a fondo perduto</t>
        </is>
      </c>
      <c r="G36" s="8" t="inlineStr">
        <is>
          <t>Individual efficiency projects submitted through the competitive tender.</t>
        </is>
      </c>
      <c r="H36" s="8" t="inlineStr">
        <is>
          <t>not stated on the SFOE page</t>
        </is>
      </c>
      <c r="I36" s="8" t="inlineStr">
        <is>
          <t>non indicato</t>
        </is>
      </c>
      <c r="J36" s="8" t="inlineStr">
        <is>
          <t>non indicato</t>
        </is>
      </c>
      <c r="K36" s="10" t="n">
        <v>6000000</v>
      </c>
      <c r="L36" s="8" t="inlineStr">
        <is>
          <t>CHF</t>
        </is>
      </c>
      <c r="M36" s="8" t="inlineStr">
        <is>
          <t>il contributo</t>
        </is>
      </c>
      <c r="N36" s="11" t="inlineStr">
        <is>
          <t>APERTO</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Turchia</t>
        </is>
      </c>
      <c r="C37" s="8" t="inlineStr">
        <is>
          <t>KOBİ Dijital Dönüşüm Destek Programı</t>
        </is>
      </c>
      <c r="D37" s="8" t="inlineStr">
        <is>
          <t>SME digital transformation support</t>
        </is>
      </c>
      <c r="E37" s="8" t="inlineStr">
        <is>
          <t>KOSGEB (EBRD-funded)</t>
        </is>
      </c>
      <c r="F37" s="8" t="inlineStr">
        <is>
          <t>Finanziamento — interessi coperti</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non indicato</t>
        </is>
      </c>
      <c r="J37" s="10" t="n">
        <v>1000000</v>
      </c>
      <c r="K37" s="10" t="n">
        <v>20000000</v>
      </c>
      <c r="L37" s="8" t="inlineStr">
        <is>
          <t>TRY</t>
        </is>
      </c>
      <c r="M37" s="8" t="inlineStr">
        <is>
          <t>il finanziamento o l'investimento</t>
        </is>
      </c>
      <c r="N37" s="11" t="inlineStr">
        <is>
          <t>APERTO</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Turchia</t>
        </is>
      </c>
      <c r="C38" s="8" t="inlineStr">
        <is>
          <t>Kapasite Geliştirme Destek Programı</t>
        </is>
      </c>
      <c r="D38" s="8" t="inlineStr">
        <is>
          <t>Capacity development support programme</t>
        </is>
      </c>
      <c r="E38" s="8" t="inlineStr">
        <is>
          <t>KOSGEB</t>
        </is>
      </c>
      <c r="F38" s="8" t="inlineStr">
        <is>
          <t>Finanziamento — interessi coperti</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non indicato</t>
        </is>
      </c>
      <c r="J38" s="8" t="inlineStr">
        <is>
          <t>—</t>
        </is>
      </c>
      <c r="K38" s="10" t="n">
        <v>20000000</v>
      </c>
      <c r="L38" s="8" t="inlineStr">
        <is>
          <t>TRY</t>
        </is>
      </c>
      <c r="M38" s="8" t="inlineStr">
        <is>
          <t>il finanziamento o l'investimento</t>
        </is>
      </c>
      <c r="N38" s="11" t="inlineStr">
        <is>
          <t>CHIUSO</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Turchia</t>
        </is>
      </c>
      <c r="C39" s="8" t="inlineStr">
        <is>
          <t>Yeşil Sanayi Destek Programı – Sanayide Temiz ve Döngüsel Ekonomi</t>
        </is>
      </c>
      <c r="D39" s="8" t="inlineStr">
        <is>
          <t>Green industry – clean and circular economy in manufacturing</t>
        </is>
      </c>
      <c r="E39" s="8" t="inlineStr">
        <is>
          <t>KOSGEB (World Bank)</t>
        </is>
      </c>
      <c r="F39" s="8" t="inlineStr">
        <is>
          <t>Contributo a fondo perduto</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il contributo</t>
        </is>
      </c>
      <c r="N39" s="11" t="inlineStr">
        <is>
          <t>NON VERIFICATO</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Turchia</t>
        </is>
      </c>
      <c r="C40" s="8" t="inlineStr">
        <is>
          <t>Yeşil Sanayi Destek Programı – güneş enerjisi yatırımları</t>
        </is>
      </c>
      <c r="D40" s="8" t="inlineStr">
        <is>
          <t>Green industry – solar investment</t>
        </is>
      </c>
      <c r="E40" s="8" t="inlineStr">
        <is>
          <t>KOSGEB (World Bank)</t>
        </is>
      </c>
      <c r="F40" s="8" t="inlineStr">
        <is>
          <t>Contributo a fondo perduto</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il contributo</t>
        </is>
      </c>
      <c r="N40" s="11" t="inlineStr">
        <is>
          <t>NON VERIFICATO</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Turchia</t>
        </is>
      </c>
      <c r="C41" s="8" t="inlineStr">
        <is>
          <t>TÜBİTAK 1501 Sanayi Ar-Ge Destek Programı</t>
        </is>
      </c>
      <c r="D41" s="8" t="inlineStr">
        <is>
          <t>Industrial R&amp;D support programme</t>
        </is>
      </c>
      <c r="E41" s="8" t="inlineStr">
        <is>
          <t>TÜBİTAK</t>
        </is>
      </c>
      <c r="F41" s="8" t="inlineStr">
        <is>
          <t>Contributo a fondo perduto</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il contributo</t>
        </is>
      </c>
      <c r="N41" s="11" t="inlineStr">
        <is>
          <t>APERTO</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Turchia</t>
        </is>
      </c>
      <c r="C42" s="8" t="inlineStr">
        <is>
          <t>TÜBİTAK 1507 KOBİ Ar-Ge Başlangıç Destek Programı</t>
        </is>
      </c>
      <c r="D42" s="8" t="inlineStr">
        <is>
          <t>SME R&amp;D start-up support programme</t>
        </is>
      </c>
      <c r="E42" s="8" t="inlineStr">
        <is>
          <t>TÜBİTAK</t>
        </is>
      </c>
      <c r="F42" s="8" t="inlineStr">
        <is>
          <t>Contributo a fondo perduto</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costo ammissibile</t>
        </is>
      </c>
      <c r="N42" s="11" t="inlineStr">
        <is>
          <t>APERTO</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Turchia</t>
        </is>
      </c>
      <c r="C43" s="8" t="inlineStr">
        <is>
          <t>Yatırım Teşvik Belgesi (Karar 9903)</t>
        </is>
      </c>
      <c r="D43" s="8" t="inlineStr">
        <is>
          <t>Investment incentive certificate</t>
        </is>
      </c>
      <c r="E43" s="8" t="inlineStr">
        <is>
          <t>Sanayi ve Teknoloji Bakanlığı</t>
        </is>
      </c>
      <c r="F43" s="8" t="inlineStr">
        <is>
          <t>Pacchetto fiscale e daziario</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non indicato</t>
        </is>
      </c>
      <c r="J43" s="10" t="n">
        <v>6000000</v>
      </c>
      <c r="K43" s="8" t="inlineStr">
        <is>
          <t>non indicato</t>
        </is>
      </c>
      <c r="L43" s="8" t="inlineStr">
        <is>
          <t>TRY</t>
        </is>
      </c>
      <c r="M43" s="8" t="inlineStr">
        <is>
          <t>il finanziamento o l'investimento</t>
        </is>
      </c>
      <c r="N43" s="11" t="inlineStr">
        <is>
          <t>APERTO</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Turchia</t>
        </is>
      </c>
      <c r="C44" s="8" t="inlineStr">
        <is>
          <t>VAP — Verimlilik Artırıcı Proje</t>
        </is>
      </c>
      <c r="D44" s="8" t="inlineStr">
        <is>
          <t>Efficiency-increasing project support</t>
        </is>
      </c>
      <c r="E44" s="8" t="inlineStr">
        <is>
          <t>Enerji ve Tabii Kaynaklar Bakanlığı</t>
        </is>
      </c>
      <c r="F44" s="8" t="inlineStr">
        <is>
          <t>Contributo a fondo perduto</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il contributo</t>
        </is>
      </c>
      <c r="N44" s="11" t="inlineStr">
        <is>
          <t>NON VERIFICATO</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Turchia</t>
        </is>
      </c>
      <c r="C45" s="8" t="inlineStr">
        <is>
          <t>Enerji/karbon yoğunluğu azaltma desteği</t>
        </is>
      </c>
      <c r="D45" s="8" t="inlineStr">
        <is>
          <t>Energy and carbon intensity reduction support</t>
        </is>
      </c>
      <c r="E45" s="8" t="inlineStr">
        <is>
          <t>Enerji ve Tabii Kaynaklar Bakanlığı</t>
        </is>
      </c>
      <c r="F45" s="8" t="inlineStr">
        <is>
          <t>Contributo a fondo perduto</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il contributo</t>
        </is>
      </c>
      <c r="N45" s="11" t="inlineStr">
        <is>
          <t>NON VERIFICATO</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Turchia</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Servizio, non denaro</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non indicato</t>
        </is>
      </c>
      <c r="J46" s="8" t="inlineStr">
        <is>
          <t>—</t>
        </is>
      </c>
      <c r="K46" s="8" t="inlineStr">
        <is>
          <t>—</t>
        </is>
      </c>
      <c r="L46" s="8" t="inlineStr">
        <is>
          <t>TRY</t>
        </is>
      </c>
      <c r="M46" s="8" t="inlineStr">
        <is>
          <t>nulla indicato</t>
        </is>
      </c>
      <c r="N46" s="11" t="inlineStr">
        <is>
          <t>APERTO</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Turchia</t>
        </is>
      </c>
      <c r="C47" s="8" t="inlineStr">
        <is>
          <t>İşletme Geliştirme Destek Programı (İGDP)</t>
        </is>
      </c>
      <c r="D47" s="8" t="inlineStr">
        <is>
          <t>Business development support programme</t>
        </is>
      </c>
      <c r="E47" s="8" t="inlineStr">
        <is>
          <t>KOSGEB</t>
        </is>
      </c>
      <c r="F47" s="8" t="inlineStr">
        <is>
          <t>Nessuno — chiuso o abrogato</t>
        </is>
      </c>
      <c r="G47" s="8" t="inlineStr">
        <is>
          <t>—</t>
        </is>
      </c>
      <c r="H47" s="8" t="inlineStr">
        <is>
          <t>—</t>
        </is>
      </c>
      <c r="I47" s="8" t="inlineStr">
        <is>
          <t>non indicato</t>
        </is>
      </c>
      <c r="J47" s="8" t="inlineStr">
        <is>
          <t>—</t>
        </is>
      </c>
      <c r="K47" s="8" t="inlineStr">
        <is>
          <t>—</t>
        </is>
      </c>
      <c r="L47" s="8" t="inlineStr">
        <is>
          <t>TRY</t>
        </is>
      </c>
      <c r="M47" s="8" t="inlineStr">
        <is>
          <t>nulla indicato</t>
        </is>
      </c>
      <c r="N47" s="11" t="inlineStr">
        <is>
          <t>TERMINATO</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Turchia</t>
        </is>
      </c>
      <c r="C48" s="8" t="inlineStr">
        <is>
          <t>KOBİ Teknoyatırım (Teknolojik Ürün Yatırım)</t>
        </is>
      </c>
      <c r="D48" s="8" t="inlineStr">
        <is>
          <t>SME techno-investment support</t>
        </is>
      </c>
      <c r="E48" s="8" t="inlineStr">
        <is>
          <t>KOSGEB</t>
        </is>
      </c>
      <c r="F48" s="8" t="inlineStr">
        <is>
          <t>Nessuno — chiuso o abrogato</t>
        </is>
      </c>
      <c r="G48" s="8" t="inlineStr">
        <is>
          <t>Machinery and software, under the rules of 11 May 2023 (60%; 2,000,000 TL low and mid-low technology, 10,000,000 TL mid-high and high technology).</t>
        </is>
      </c>
      <c r="H48" s="8" t="inlineStr">
        <is>
          <t>repealed</t>
        </is>
      </c>
      <c r="I48" s="8" t="inlineStr">
        <is>
          <t>non indicato</t>
        </is>
      </c>
      <c r="J48" s="8" t="inlineStr">
        <is>
          <t>—</t>
        </is>
      </c>
      <c r="K48" s="8" t="inlineStr">
        <is>
          <t>—</t>
        </is>
      </c>
      <c r="L48" s="8" t="inlineStr">
        <is>
          <t>TRY</t>
        </is>
      </c>
      <c r="M48" s="8" t="inlineStr">
        <is>
          <t>nulla indicato</t>
        </is>
      </c>
      <c r="N48" s="11" t="inlineStr">
        <is>
          <t>TERMINATO</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Turchia</t>
        </is>
      </c>
      <c r="C49" s="8" t="inlineStr">
        <is>
          <t>Teknoloji Odaklı Sanayi Hamlesi (HAMLE)</t>
        </is>
      </c>
      <c r="D49" s="8" t="inlineStr">
        <is>
          <t>Technology-focused industrial move programme</t>
        </is>
      </c>
      <c r="E49" s="8" t="inlineStr">
        <is>
          <t>Sanayi ve Teknoloji Bakanlığı</t>
        </is>
      </c>
      <c r="F49" s="8" t="inlineStr">
        <is>
          <t>Pacchetto fiscale e daziario</t>
        </is>
      </c>
      <c r="G49" s="8" t="inlineStr">
        <is>
          <t>A bundle of KOSGEB, TÜBİTAK and investment-incentive support.</t>
        </is>
      </c>
      <c r="H49" s="8" t="inlineStr">
        <is>
          <t>not established</t>
        </is>
      </c>
      <c r="I49" s="8" t="inlineStr">
        <is>
          <t>non indicato</t>
        </is>
      </c>
      <c r="J49" s="8" t="inlineStr">
        <is>
          <t>—</t>
        </is>
      </c>
      <c r="K49" s="8" t="inlineStr">
        <is>
          <t>—</t>
        </is>
      </c>
      <c r="L49" s="8" t="inlineStr">
        <is>
          <t>TRY</t>
        </is>
      </c>
      <c r="M49" s="8" t="inlineStr">
        <is>
          <t>nulla indicato</t>
        </is>
      </c>
      <c r="N49" s="11" t="inlineStr">
        <is>
          <t>NON VERIFICATO</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Turchia</t>
        </is>
      </c>
      <c r="C50" s="8" t="inlineStr">
        <is>
          <t>Teknolojik Ürün Yatırım Destek Programı (TÜYDP)</t>
        </is>
      </c>
      <c r="D50" s="8" t="inlineStr">
        <is>
          <t>Technological product investment support programme</t>
        </is>
      </c>
      <c r="E50" s="8" t="inlineStr">
        <is>
          <t>Sanayi ve Teknoloji Bakanlığı</t>
        </is>
      </c>
      <c r="F50" s="8" t="inlineStr">
        <is>
          <t>Pacchetto fiscale e daziario</t>
        </is>
      </c>
      <c r="G50" s="8" t="inlineStr">
        <is>
          <t>Investment support for products derived from R&amp;D results.</t>
        </is>
      </c>
      <c r="H50" s="8" t="inlineStr">
        <is>
          <t>not established</t>
        </is>
      </c>
      <c r="I50" s="8" t="inlineStr">
        <is>
          <t>non indicato</t>
        </is>
      </c>
      <c r="J50" s="8" t="inlineStr">
        <is>
          <t>—</t>
        </is>
      </c>
      <c r="K50" s="8" t="inlineStr">
        <is>
          <t>—</t>
        </is>
      </c>
      <c r="L50" s="8" t="inlineStr">
        <is>
          <t>TRY</t>
        </is>
      </c>
      <c r="M50" s="8" t="inlineStr">
        <is>
          <t>nulla indicato</t>
        </is>
      </c>
      <c r="N50" s="11" t="inlineStr">
        <is>
          <t>NON VERIFICATO</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Dove la fonte indica un intervallo, il foglio Budget usa l'aliquota pubblicata più bassa. L'intervallo completo è nella colonna Aliquota.</t>
        </is>
      </c>
    </row>
  </sheetData>
  <autoFilter ref="A1:Q50"/>
  <conditionalFormatting sqref="N2:N50">
    <cfRule type="cellIs" priority="1" operator="equal" dxfId="0">
      <formula>"CHIUSO"</formula>
    </cfRule>
    <cfRule type="cellIs" priority="2" operator="equal" dxfId="0">
      <formula>"TERMINATO"</formula>
    </cfRule>
    <cfRule type="cellIs" priority="3" operator="equal" dxfId="0">
      <formula>"NON VERIFICATO"</formula>
    </cfRule>
    <cfRule type="cellIs" priority="4" operator="equal" dxfId="0">
      <formula>"SOSPESO"</formula>
    </cfRule>
    <cfRule type="cellIs" priority="5" operator="equal" dxfId="1">
      <formula>"APERTO"</formula>
    </cfRule>
    <cfRule type="cellIs" priority="6" operator="equal" dxfId="1">
      <formula>"PERMANENTE"</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Scelga un programma, inserisca le voci di costo e legga il contributo, il suo costo netto e l'intensità effettiva dell'aiuto. Ogni cifra qui è una formula che può ispezionare.</t>
        </is>
      </c>
    </row>
    <row r="4">
      <c r="A4" s="3" t="inlineStr">
        <is>
          <t>Programma</t>
        </is>
      </c>
      <c r="B4" s="14" t="inlineStr">
        <is>
          <t>EEW Modul 3 – MSR, Sensorik und Energiemanagement-Software</t>
        </is>
      </c>
      <c r="C4" t="inlineStr">
        <is>
          <t>← scelga dal menu a tendina</t>
        </is>
      </c>
    </row>
    <row r="5">
      <c r="A5" t="inlineStr">
        <is>
          <t>Paese</t>
        </is>
      </c>
      <c r="B5" s="15">
        <f>INDEX('Programmi'!$B$2:$B$50,MATCH($B$4,'Programmi'!$C$2:$C$50,0))</f>
        <v/>
      </c>
    </row>
    <row r="6">
      <c r="A6" t="inlineStr">
        <is>
          <t>Strumento</t>
        </is>
      </c>
      <c r="B6" s="15">
        <f>INDEX('Programmi'!$F$2:$F$50,MATCH($B$4,'Programmi'!$C$2:$C$50,0))</f>
        <v/>
      </c>
    </row>
    <row r="7">
      <c r="A7" t="inlineStr">
        <is>
          <t>Stato al 22 settembre 2026</t>
        </is>
      </c>
      <c r="B7" s="15">
        <f>INDEX('Programmi'!$N$2:$N$50,MATCH($B$4,'Programmi'!$C$2:$C$50,0))</f>
        <v/>
      </c>
    </row>
    <row r="8">
      <c r="A8" t="inlineStr">
        <is>
          <t>Aliquota dal foglio Programmi</t>
        </is>
      </c>
      <c r="B8" s="16">
        <f>INDEX('Programmi'!$I$2:$I$50,MATCH($B$4,'Programmi'!$C$2:$C$50,0))</f>
        <v/>
      </c>
    </row>
    <row r="9">
      <c r="A9" t="inlineStr">
        <is>
          <t>Aliquota che vuole modellare invece (facoltativa)</t>
        </is>
      </c>
      <c r="B9" s="17" t="n"/>
      <c r="C9" s="4" t="inlineStr">
        <is>
          <t>La usi quando la fonte indica un intervallo o quando la sua classe dimensionale ottiene un'aliquota diversa.</t>
        </is>
      </c>
    </row>
    <row r="10">
      <c r="A10" s="3" t="inlineStr">
        <is>
          <t>Aliquota usata sotto</t>
        </is>
      </c>
      <c r="B10" s="18">
        <f>IF(ISNUMBER($B$9),$B$9,IF(ISNUMBER($B$8),$B$8,""))</f>
        <v/>
      </c>
    </row>
    <row r="11">
      <c r="A11" t="inlineStr">
        <is>
          <t>Minimo (come pubblicato)</t>
        </is>
      </c>
      <c r="B11" s="19">
        <f>INDEX('Programmi'!$J$2:$J$50,MATCH($B$4,'Programmi'!$C$2:$C$50,0))</f>
        <v/>
      </c>
    </row>
    <row r="12">
      <c r="A12" t="inlineStr">
        <is>
          <t>Massimo (come pubblicato)</t>
        </is>
      </c>
      <c r="B12" s="19">
        <f>INDEX('Programmi'!$K$2:$K$50,MATCH($B$4,'Programmi'!$C$2:$C$50,0))</f>
        <v/>
      </c>
    </row>
    <row r="13">
      <c r="A13" t="inlineStr">
        <is>
          <t>Il massimo agisce su</t>
        </is>
      </c>
      <c r="B13" s="15">
        <f>INDEX('Programmi'!$M$2:$M$50,MATCH($B$4,'Programmi'!$C$2:$C$50,0))</f>
        <v/>
      </c>
    </row>
    <row r="14">
      <c r="A14" t="inlineStr">
        <is>
          <t>Valuta</t>
        </is>
      </c>
      <c r="B14" s="15">
        <f>INDEX('Programmi'!$L$2:$L$50,MATCH($B$4,'Programmi'!$C$2:$C$50,0))</f>
        <v/>
      </c>
    </row>
    <row r="15">
      <c r="A15" t="inlineStr">
        <is>
          <t>La sua aliquota d'imposta sul reddito d'impresa</t>
        </is>
      </c>
      <c r="B15" s="17" t="n"/>
      <c r="C15" s="4" t="inlineStr">
        <is>
          <t>Serve solo per una deduzione fiscale aggiuntiva, il cui valore in cassa è la deduzione moltiplicata per la sua aliquota d'imposta. Questo pack non indica alcuna aliquota fiscale per nessun Paese — inserisca la sua.</t>
        </is>
      </c>
    </row>
    <row r="16">
      <c r="A16" t="inlineStr">
        <is>
          <t>Durata convenzionale del finanziamento, anni</t>
        </is>
      </c>
      <c r="B16" s="20" t="n">
        <v>5</v>
      </c>
      <c r="C16" s="4" t="inlineStr">
        <is>
          <t>Usata solo per un contributo in conto interessi. Nuova Sabatini è calcolata su una durata convenzionale di cinque anni.</t>
        </is>
      </c>
    </row>
    <row r="17">
      <c r="A17" t="inlineStr">
        <is>
          <t>Importo finanziato (strumenti di finanziamento e interessi)</t>
        </is>
      </c>
      <c r="B17" s="21" t="n"/>
      <c r="C17" s="4" t="inlineStr">
        <is>
          <t>Lasci vuoto per usare il costo totale di progetto.</t>
        </is>
      </c>
    </row>
    <row r="18" ht="46" customHeight="1">
      <c r="A18" t="inlineStr">
        <is>
          <t>Tetto su hardware + formazione come quota del costo ammissibile</t>
        </is>
      </c>
      <c r="B18" s="22" t="n">
        <v>1</v>
      </c>
      <c r="C18" s="4" t="inlineStr">
        <is>
          <t>Inserisca 100% se il suo programma non prevede un tetto del genere. Tetti rilevati in questa ricerca: Transizione 5.0 — formazione ≤10% dell'investimento in infrastruttura, massimo 300.000 €; Digitalbonus Bayern — consulenza e formazione fino al 50% dei costi ammissibili.</t>
        </is>
      </c>
    </row>
    <row r="19" ht="70" customHeight="1">
      <c r="A19" s="3" t="inlineStr">
        <is>
          <t>Note per questo programma</t>
        </is>
      </c>
      <c r="B19" s="23">
        <f>INDEX('Programmi'!$P$2:$P$50,MATCH($B$4,'Programmi'!$C$2:$C$50,0))</f>
        <v/>
      </c>
    </row>
    <row r="21" ht="40" customHeight="1">
      <c r="A21" s="7" t="inlineStr">
        <is>
          <t>Categoria di costo</t>
        </is>
      </c>
      <c r="B21" s="7" t="inlineStr">
        <is>
          <t>La sua descrizione</t>
        </is>
      </c>
      <c r="C21" s="7" t="inlineStr">
        <is>
          <t>Importo</t>
        </is>
      </c>
      <c r="D21" s="7" t="inlineStr">
        <is>
          <t>Ammissibile?</t>
        </is>
      </c>
      <c r="E21" s="7" t="inlineStr">
        <is>
          <t>Rientra nel tetto hardware + formazione?</t>
        </is>
      </c>
      <c r="F21" s="7" t="inlineStr">
        <is>
          <t>Importo ammissibile</t>
        </is>
      </c>
    </row>
    <row r="22">
      <c r="A22" s="4" t="inlineStr">
        <is>
          <t>Software di monitoraggio — licenze o abbonamento per il periodo di progetto</t>
        </is>
      </c>
      <c r="B22" s="13" t="inlineStr">
        <is>
          <t>ESEMPIO — sostituire con i propri dati</t>
        </is>
      </c>
      <c r="C22" s="21" t="n">
        <v>60000</v>
      </c>
      <c r="D22" s="14" t="inlineStr">
        <is>
          <t>Sì</t>
        </is>
      </c>
      <c r="E22" s="14" t="inlineStr">
        <is>
          <t>No</t>
        </is>
      </c>
      <c r="F22" s="19">
        <f>IF(D22="Sì",C22,0)</f>
        <v/>
      </c>
    </row>
    <row r="23">
      <c r="A23" s="4" t="inlineStr">
        <is>
          <t>Servizi di implementazione, configurazione e integrazione</t>
        </is>
      </c>
      <c r="B23" s="13" t="n"/>
      <c r="C23" s="21" t="n">
        <v>45000</v>
      </c>
      <c r="D23" s="14" t="inlineStr">
        <is>
          <t>Sì</t>
        </is>
      </c>
      <c r="E23" s="14" t="inlineStr">
        <is>
          <t>No</t>
        </is>
      </c>
      <c r="F23" s="19">
        <f>IF(D23="Sì",C23,0)</f>
        <v/>
      </c>
    </row>
    <row r="24">
      <c r="A24" s="4" t="inlineStr">
        <is>
          <t>Hardware e sensori — gateway, moduli I/O, contatori</t>
        </is>
      </c>
      <c r="B24" s="13" t="n"/>
      <c r="C24" s="21" t="n">
        <v>30000</v>
      </c>
      <c r="D24" s="14" t="inlineStr">
        <is>
          <t>Sì</t>
        </is>
      </c>
      <c r="E24" s="14" t="inlineStr">
        <is>
          <t>Sì</t>
        </is>
      </c>
      <c r="F24" s="19">
        <f>IF(D24="Sì",C24,0)</f>
        <v/>
      </c>
    </row>
    <row r="25">
      <c r="A25" s="4" t="inlineStr">
        <is>
          <t>Terminali e schermi in reparto</t>
        </is>
      </c>
      <c r="B25" s="13" t="n"/>
      <c r="C25" s="21" t="n">
        <v>12000</v>
      </c>
      <c r="D25" s="14" t="inlineStr">
        <is>
          <t>Sì</t>
        </is>
      </c>
      <c r="E25" s="14" t="inlineStr">
        <is>
          <t>Sì</t>
        </is>
      </c>
      <c r="F25" s="19">
        <f>IF(D25="Sì",C25,0)</f>
        <v/>
      </c>
    </row>
    <row r="26">
      <c r="A26" s="4" t="inlineStr">
        <is>
          <t>Formazione di operatori, tecnici e responsabili</t>
        </is>
      </c>
      <c r="B26" s="13" t="n"/>
      <c r="C26" s="21" t="n">
        <v>8000</v>
      </c>
      <c r="D26" s="14" t="inlineStr">
        <is>
          <t>Sì</t>
        </is>
      </c>
      <c r="E26" s="14" t="inlineStr">
        <is>
          <t>Sì</t>
        </is>
      </c>
      <c r="F26" s="19">
        <f>IF(D26="Sì",C26,0)</f>
        <v/>
      </c>
    </row>
    <row r="27">
      <c r="A27" s="4" t="inlineStr">
        <is>
          <t>Altro (project management, consulenza, imprevisti)</t>
        </is>
      </c>
      <c r="B27" s="13" t="n"/>
      <c r="C27" s="21" t="n">
        <v>10000</v>
      </c>
      <c r="D27" s="14" t="inlineStr">
        <is>
          <t>Sì</t>
        </is>
      </c>
      <c r="E27" s="14" t="inlineStr">
        <is>
          <t>No</t>
        </is>
      </c>
      <c r="F27" s="19">
        <f>IF(D27="Sì",C27,0)</f>
        <v/>
      </c>
    </row>
    <row r="29">
      <c r="A29" s="24" t="inlineStr">
        <is>
          <t>Costo totale di progetto</t>
        </is>
      </c>
      <c r="C29" s="19">
        <f>SUM(C22:C27)</f>
        <v/>
      </c>
    </row>
    <row r="30">
      <c r="A30" s="24" t="inlineStr">
        <is>
          <t>Costo ammissibile, prima del tetto</t>
        </is>
      </c>
      <c r="C30" s="19">
        <f>SUM(F22:F27)</f>
        <v/>
      </c>
    </row>
    <row r="31">
      <c r="A31" s="24" t="inlineStr">
        <is>
          <t>Hardware + formazione ammissibili</t>
        </is>
      </c>
      <c r="C31" s="19">
        <f>SUMIFS(F22:F27,E22:E27,"Sì")</f>
        <v/>
      </c>
    </row>
    <row r="32">
      <c r="A32" s="24" t="inlineStr">
        <is>
          <t>Costo ammissibile fuori dal tetto</t>
        </is>
      </c>
      <c r="C32" s="19">
        <f>C30-C31</f>
        <v/>
      </c>
    </row>
    <row r="33">
      <c r="A33" s="24" t="inlineStr">
        <is>
          <t>Hardware + formazione che rientrano nel tetto</t>
        </is>
      </c>
      <c r="C33" s="19">
        <f>IF($B$18&gt;=1,C31,MIN(C31,$B$18*C32/(1-$B$18)))</f>
        <v/>
      </c>
    </row>
    <row r="34">
      <c r="A34" s="24" t="inlineStr">
        <is>
          <t>Base ammissibile dopo il tetto</t>
        </is>
      </c>
      <c r="C34" s="19">
        <f>C32+C33</f>
        <v/>
      </c>
    </row>
    <row r="35">
      <c r="A35" s="24" t="inlineStr">
        <is>
          <t>Verifica del tetto</t>
        </is>
      </c>
      <c r="C35" s="15">
        <f>IF(C33&lt;C31-0.000001,"Oltre il tetto — l'eccedenza è stata tolta dalla base ammissibile","Entro il tetto")</f>
        <v/>
      </c>
    </row>
    <row r="36">
      <c r="A36" s="24" t="inlineStr">
        <is>
          <t>Base su cui è calcolato il contributo</t>
        </is>
      </c>
      <c r="C36" s="19">
        <f>IF(AND($B$13="costo ammissibile",ISNUMBER($B$12)),MIN(C34,$B$12),C34)</f>
        <v/>
      </c>
    </row>
    <row r="37">
      <c r="A37" s="24" t="inlineStr">
        <is>
          <t>Contributo prima del massimale</t>
        </is>
      </c>
      <c r="C37" s="19">
        <f>IF($B$10="","",IF(OR($B$6="Finanziamento — interessi coperti",$B$6="Servizio, non denaro",$B$6="Nessuno — chiuso o abrogato",$B$6="Pacchetto fiscale e daziario"),0,IF($B$6="Deduzione fiscale aggiuntiva",IF(ISNUMBER($B$15),C36*$B$10*$B$15,0),IF($B$6="Contributo in conto interessi",IF(ISNUMBER($B$16),IF(ISNUMBER($B$17),$B$17,C29)*$B$10*$B$16,0),C36*$B$10))))</f>
        <v/>
      </c>
    </row>
    <row r="38">
      <c r="A38" s="24" t="inlineStr">
        <is>
          <t>Contributo</t>
        </is>
      </c>
      <c r="C38" s="25">
        <f>IF(C37="","",IF(AND($B$13="il contributo",ISNUMBER($B$12)),MIN(C37,$B$12),C37))</f>
        <v/>
      </c>
    </row>
    <row r="39" ht="44" customHeight="1">
      <c r="A39" s="24" t="inlineStr">
        <is>
          <t>Come è stato calcolato questo contributo</t>
        </is>
      </c>
      <c r="C39" s="26">
        <f>IF($B$10="","Nessuna aliquota: la fonte non ne indica. Inserisca sopra un'aliquota sua per modellarlo.",IF(AND($B$6="Deduzione fiscale aggiuntiva",NOT(ISNUMBER($B$15))),"Una deduzione fiscale aggiuntiva vale la deduzione moltiplicata per la sua aliquota d'imposta. Inserisca sopra la sua aliquota sul reddito d'impresa.",IF($B$6="Contributo in conto interessi","Contributo in conto interessi. È il limite superiore non attualizzato: importo finanziato × aliquota × durata. L'ente concedente lo calcola su un piano di ammortamento, quindi il contributo reale è inferiore, e il suo calcolo prevale.",IF(OR($B$6="Finanziamento — interessi coperti",$B$6="Servizio, non denaro",$B$6="Nessuno — chiuso o abrogato",$B$6="Pacchetto fiscale e daziario"),"Il sostegno è un finanziamento con interessi coperti, non un contributo a fondo perduto. Non c'è alcun contributo da calcolare; modelli a parte gli interessi che evita.",IF(AND($B$13="il contributo",ISNUMBER($B$12),C37&gt;$B$12),"Limitato al massimale pubblicato.",IF($B$6="Deduzione fiscale aggiuntiva","Base × aliquota × la sua aliquota d'imposta.","Base × aliquota."))))))</f>
        <v/>
      </c>
    </row>
    <row r="40">
      <c r="A40" s="24" t="inlineStr">
        <is>
          <t>Costo netto a suo carico</t>
        </is>
      </c>
      <c r="C40" s="25">
        <f>IF(ISNUMBER(C38),C29-C38,"")</f>
        <v/>
      </c>
    </row>
    <row r="41">
      <c r="A41" s="24" t="inlineStr">
        <is>
          <t>Intensità effettiva dell'aiuto</t>
        </is>
      </c>
      <c r="C41" s="18">
        <f>IF(AND(ISNUMBER(C38),C29&gt;0),C38/C29,"")</f>
        <v/>
      </c>
    </row>
    <row r="42">
      <c r="A42" s="24" t="inlineStr">
        <is>
          <t>Verifica del minimo</t>
        </is>
      </c>
      <c r="C42" s="15">
        <f>IF(NOT(ISNUMBER($B$11)),"—",IF(NOT(ISNUMBER(C38)),"—",IF(C38&gt;=$B$11,"Sopra il minimo pubblicato","Sotto il minimo pubblicato")))</f>
        <v/>
      </c>
    </row>
    <row r="43">
      <c r="A43" s="24" t="inlineStr">
        <is>
          <t>Verifica dello stato</t>
        </is>
      </c>
      <c r="C43" s="15">
        <f>IF(OR($B$7="APERTO",$B$7="PERMANENTE"),"Aperto al 22 settembre 2026 — verifichi comunque il bando in vigore","Questo programma non è aperto — la cifra sopra è solo un numero di pianificazione")</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"Oltre il tetto — l'eccedenza è stata tolta dalla base ammissibile"</formula>
    </cfRule>
    <cfRule type="cellIs" priority="2" operator="equal" dxfId="1">
      <formula>"Entro il tetto"</formula>
    </cfRule>
  </conditionalFormatting>
  <conditionalFormatting sqref="C42">
    <cfRule type="cellIs" priority="3" operator="equal" dxfId="0">
      <formula>"Sotto il minimo pubblicato"</formula>
    </cfRule>
    <cfRule type="cellIs" priority="4" operator="equal" dxfId="1">
      <formula>"Sopra il minimo pubblicato"</formula>
    </cfRule>
  </conditionalFormatting>
  <conditionalFormatting sqref="C43">
    <cfRule type="cellIs" priority="5" operator="equal" dxfId="0">
      <formula>"Questo programma non è aperto — la cifra sopra è solo un numero di pianificazione"</formula>
    </cfRule>
    <cfRule type="cellIs" priority="6" operator="equal" dxfId="1">
      <formula>"Aperto al 22 settembre 2026 — verifichi comunque il bando in vigore"</formula>
    </cfRule>
  </conditionalFormatting>
  <conditionalFormatting sqref="B7">
    <cfRule type="cellIs" priority="7" operator="notEqual" dxfId="2">
      <formula>"APERTO"</formula>
    </cfRule>
  </conditionalFormatting>
  <dataValidations count="2">
    <dataValidation sqref="B4" showDropDown="0" showInputMessage="0" showErrorMessage="0" allowBlank="0" type="list">
      <formula1>='Programmi'!$C$2:$C$50</formula1>
    </dataValidation>
    <dataValidation sqref="D22 D23 D24 D25 D26 D27 E22 E23 E24 E25 E26 E27" showDropDown="0" showInputMessage="0" showErrorMessage="0" allowBlank="0" type="list">
      <formula1>"Sì,No"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Condizione</t>
        </is>
      </c>
      <c r="C1" s="7" t="inlineStr">
        <is>
          <t>Perché decide una domanda, e da dove viene</t>
        </is>
      </c>
      <c r="D1" s="7" t="inlineStr">
        <is>
          <t>La sua risposta</t>
        </is>
      </c>
      <c r="E1" s="7" t="inlineStr">
        <is>
          <t>Evidenza in suo possesso</t>
        </is>
      </c>
      <c r="F1" s="7" t="inlineStr">
        <is>
          <t>Dove è conservata</t>
        </is>
      </c>
      <c r="G1" s="7" t="inlineStr">
        <is>
          <t>Responsabile</t>
        </is>
      </c>
      <c r="H1" s="7" t="inlineStr">
        <is>
          <t>Data di verifica</t>
        </is>
      </c>
      <c r="I1" s="7" t="inlineStr">
        <is>
          <t>Segnale</t>
        </is>
      </c>
    </row>
    <row r="2" ht="46" customHeight="1">
      <c r="A2" t="n">
        <v>1</v>
      </c>
      <c r="B2" s="4" t="inlineStr">
        <is>
          <t>Qualifica di PMI secondo la definizione UE, verificata sull'intero gruppo di imprese collegate</t>
        </is>
      </c>
      <c r="C2" s="4" t="inlineStr">
        <is>
          <t>Le aliquote dipendono quasi ovunque dalla classe dimensionale: EEW Modul 3 paga il 45% alle piccole, il 35% alle medie, il 25% alle grandi; il Modul 4 esclude del tutto le grandi imprese; l'aliquota dell'UFI austriaco si muove su 15/20/25% per dimensione. Una partecipazione di partner o collegata può farla salire alla classe successiva.</t>
        </is>
      </c>
      <c r="D2" s="14" t="n"/>
      <c r="E2" s="14" t="n"/>
      <c r="F2" s="14" t="n"/>
      <c r="G2" s="14" t="n"/>
      <c r="H2" s="14" t="n"/>
      <c r="I2" s="27">
        <f>IF(OR(D2="",D2="No",D2="Sconosciuto"),"VERIFICARE","")</f>
        <v/>
      </c>
    </row>
    <row r="3" ht="46" customHeight="1">
      <c r="A3" t="n">
        <v>2</v>
      </c>
      <c r="B3" s="4" t="inlineStr">
        <is>
          <t>Sede legale o unità operativa nella regione giusta</t>
        </is>
      </c>
      <c r="C3" s="4" t="inlineStr">
        <is>
          <t>Digitalbonus Bayern richiede un'unità operativa in Baviera; MID-Digitalisierung una sede legale nel NRW; i chèques valloni una sede principale in Vallonia; SITCE e SICE sono specifici per NUTS II.</t>
        </is>
      </c>
      <c r="D3" s="14" t="n"/>
      <c r="E3" s="14" t="n"/>
      <c r="F3" s="14" t="n"/>
      <c r="G3" s="14" t="n"/>
      <c r="H3" s="14" t="n"/>
      <c r="I3" s="27">
        <f>IF(OR(D3="",D3="No",D3="Sconosciuto"),"VERIFICARE","")</f>
        <v/>
      </c>
    </row>
    <row r="4" ht="46" customHeight="1">
      <c r="A4" t="n">
        <v>3</v>
      </c>
      <c r="B4" s="4" t="inlineStr">
        <is>
          <t>Settore e codice NACE ammissibili</t>
        </is>
      </c>
      <c r="C4" s="4" t="inlineStr">
        <is>
          <t>Il prestito per la trasformazione digitale del KOSGEB riguarda la sola Sezione C NACE ed esclude le microimprese. Digitalbonus Bayern esclude liberi professionisti, ospedali, agricoltura e imprese pubbliche.</t>
        </is>
      </c>
      <c r="D4" s="14" t="n"/>
      <c r="E4" s="14" t="n"/>
      <c r="F4" s="14" t="n"/>
      <c r="G4" s="14" t="n"/>
      <c r="H4" s="14" t="n"/>
      <c r="I4" s="27">
        <f>IF(OR(D4="",D4="No",D4="Sconosciuto"),"VERIFICARE","")</f>
        <v/>
      </c>
    </row>
    <row r="5" ht="46" customHeight="1">
      <c r="A5" t="n">
        <v>4</v>
      </c>
      <c r="B5" s="4" t="inlineStr">
        <is>
          <t>Soglie di micro impresa, addetti e fatturato</t>
        </is>
      </c>
      <c r="C5" s="4" t="inlineStr">
        <is>
          <t>Digitalbonus Bayern: meno di 50 addetti e fatturato o bilancio ≤10 milioni di €. SMV:Digital: almeno 2 equivalenti a tempo pieno.</t>
        </is>
      </c>
      <c r="D5" s="14" t="n"/>
      <c r="E5" s="14" t="n"/>
      <c r="F5" s="14" t="n"/>
      <c r="G5" s="14" t="n"/>
      <c r="H5" s="14" t="n"/>
      <c r="I5" s="27">
        <f>IF(OR(D5="",D5="No",D5="Sconosciuto"),"VERIFICARE","")</f>
        <v/>
      </c>
    </row>
    <row r="6" ht="46" customHeight="1">
      <c r="A6" t="n">
        <v>5</v>
      </c>
      <c r="B6" s="4" t="inlineStr">
        <is>
          <t>De minimis ricevuti nei tre esercizi fiscali precedenti</t>
        </is>
      </c>
      <c r="C6" s="4" t="inlineStr">
        <is>
          <t>MID-Digitalisierung limita i de minimis pregressi a 300.000 €; i contributi Klimatklivet sono limitati a 300.000 € su tre anni; il Vergroeningsscan fiammingo opera in de minimis. Deve essere in grado di dichiarare il totale progressivo.</t>
        </is>
      </c>
      <c r="D6" s="14" t="n"/>
      <c r="E6" s="14" t="n"/>
      <c r="F6" s="14" t="n"/>
      <c r="G6" s="14" t="n"/>
      <c r="H6" s="14" t="n"/>
      <c r="I6" s="27">
        <f>IF(OR(D6="",D6="No",D6="Sconosciuto"),"VERIFICARE","")</f>
        <v/>
      </c>
    </row>
    <row r="7" ht="46" customHeight="1">
      <c r="A7" t="n">
        <v>6</v>
      </c>
      <c r="B7" s="4" t="inlineStr">
        <is>
          <t>Investimento comunicato all'ente prima di essere impegnato</t>
        </is>
      </c>
      <c r="C7" s="4" t="inlineStr">
        <is>
          <t>L'EIA nei Paesi Bassi deve essere comunicato in anticipo a RVO. È il modo di gran lunga più comune di perdere una domanda olandese.</t>
        </is>
      </c>
      <c r="D7" s="14" t="n"/>
      <c r="E7" s="14" t="n"/>
      <c r="F7" s="14" t="n"/>
      <c r="G7" s="14" t="n"/>
      <c r="H7" s="14" t="n"/>
      <c r="I7" s="27">
        <f>IF(OR(D7="",D7="No",D7="Sconosciuto"),"VERIFICARE","")</f>
        <v/>
      </c>
    </row>
    <row r="8" ht="46" customHeight="1">
      <c r="A8" t="n">
        <v>7</v>
      </c>
      <c r="B8" s="4" t="inlineStr">
        <is>
          <t>Prenotazione effettuata prima dell'investimento</t>
        </is>
      </c>
      <c r="C8" s="4" t="inlineStr">
        <is>
          <t>L'iperammortamento italiano passa dal GSE: prenotazione, poi conferma entro 60 giorni dall'approvazione del GSE, poi comunicazione di completamento entro il 15 novembre 2028.</t>
        </is>
      </c>
      <c r="D8" s="14" t="n"/>
      <c r="E8" s="14" t="n"/>
      <c r="F8" s="14" t="n"/>
      <c r="G8" s="14" t="n"/>
      <c r="H8" s="14" t="n"/>
      <c r="I8" s="27">
        <f>IF(OR(D8="",D8="No",D8="Sconosciuto"),"VERIFICARE","")</f>
        <v/>
      </c>
    </row>
    <row r="9" ht="46" customHeight="1">
      <c r="A9" t="n">
        <v>8</v>
      </c>
      <c r="B9" s="4" t="inlineStr">
        <is>
          <t>Nessun lavoro avviato e nulla ordinato prima dell'approvazione</t>
        </is>
      </c>
      <c r="C9" s="4" t="inlineStr">
        <is>
          <t>Le condizioni del programma ProKilowatt 2026 escludono le misure già realizzate prima dell'approvazione. La maggior parte dei regimi di contributo segue la stessa linea.</t>
        </is>
      </c>
      <c r="D9" s="14" t="n"/>
      <c r="E9" s="14" t="n"/>
      <c r="F9" s="14" t="n"/>
      <c r="G9" s="14" t="n"/>
      <c r="H9" s="14" t="n"/>
      <c r="I9" s="27">
        <f>IF(OR(D9="",D9="No",D9="Sconosciuto"),"VERIFICARE","")</f>
        <v/>
      </c>
    </row>
    <row r="10" ht="46" customHeight="1">
      <c r="A10" t="n">
        <v>9</v>
      </c>
      <c r="B10" s="4" t="inlineStr">
        <is>
          <t>Certificato regionale di ammissibilità ottenuto</t>
        </is>
      </c>
      <c r="C10" s="4" t="inlineStr">
        <is>
          <t>La deduzione tematica federale maggiorata belga (40% PMI / 30% grandi) richiede un certificato regionale che attesti l'ammissibilità dell'investimento. Senza, la deduzione torna all'aliquota base.</t>
        </is>
      </c>
      <c r="D10" s="14" t="n"/>
      <c r="E10" s="14" t="n"/>
      <c r="F10" s="14" t="n"/>
      <c r="G10" s="14" t="n"/>
      <c r="H10" s="14" t="n"/>
      <c r="I10" s="27">
        <f>IF(OR(D10="",D10="No",D10="Sconosciuto"),"VERIFICARE","")</f>
        <v/>
      </c>
    </row>
    <row r="11" ht="46" customHeight="1">
      <c r="A11" t="n">
        <v>10</v>
      </c>
      <c r="B11" s="4" t="inlineStr">
        <is>
          <t>Il bene è nell'elenco pubblicato delle tecnologie ammissibili</t>
        </is>
      </c>
      <c r="C11" s="4" t="inlineStr">
        <is>
          <t>L'EIA paga solo beni presenti nell'Energielijst, e l'Energielijst 2026 non ha un codice autonomo per un sistema di monitoraggio energetico, sottomisura o gestione dell'energia — la misura compare solo come componente di un bene elencato. Ecologiepremie+ funziona allo stesso modo con la sua Limitatieve Technologieënlijst, dove non compare alcuna tecnologia di misura.</t>
        </is>
      </c>
      <c r="D11" s="14" t="n"/>
      <c r="E11" s="14" t="n"/>
      <c r="F11" s="14" t="n"/>
      <c r="G11" s="14" t="n"/>
      <c r="H11" s="14" t="n"/>
      <c r="I11" s="27">
        <f>IF(OR(D11="",D11="No",D11="Sconosciuto"),"VERIFICARE","")</f>
        <v/>
      </c>
    </row>
    <row r="12" ht="46" customHeight="1">
      <c r="A12" t="n">
        <v>11</v>
      </c>
      <c r="B12" s="4" t="inlineStr">
        <is>
          <t>Risparmio energetico quantificato, documentato e — dove richiesto — certificato</t>
        </is>
      </c>
      <c r="C12" s="4" t="inlineStr">
        <is>
          <t>EEW Modul 4 richiede la prova che il fabbisogno di energia finale cali di almeno il 15%. L'UFI austriaco richiede un risparmio minimo di 4 tonnellate di CO2 l'anno. L'Erhvervspuljen danese calcola da sé il contributo a 1.000 DKK per tonnellata di CO2 o 20 øre per kWh risparmiato: senza misura, nessun contributo.</t>
        </is>
      </c>
      <c r="D12" s="14" t="n"/>
      <c r="E12" s="14" t="n"/>
      <c r="F12" s="14" t="n"/>
      <c r="G12" s="14" t="n"/>
      <c r="H12" s="14" t="n"/>
      <c r="I12" s="27">
        <f>IF(OR(D12="",D12="No",D12="Sconosciuto"),"VERIFICARE","")</f>
        <v/>
      </c>
    </row>
    <row r="13" ht="46" customHeight="1">
      <c r="A13" t="n">
        <v>12</v>
      </c>
      <c r="B13" s="4" t="inlineStr">
        <is>
          <t>Investimento minimo o contributo minimo raggiunto</t>
        </is>
      </c>
      <c r="C13" s="4" t="inlineStr">
        <is>
          <t>UFI: investimento di almeno 10.000 € e inferiore a 1,0 milioni di €. GREEN: investimento minimo 50.000 €. EIA: 2.500 € per bene. Energiatuki: 10.000–5.000.000 €. Nuova Sabatini: finanziamento 20.000–4.000.000 €. Il certificato d'investimento turco ha una soglia di 6.000.000 TL.</t>
        </is>
      </c>
      <c r="D13" s="14" t="n"/>
      <c r="E13" s="14" t="n"/>
      <c r="F13" s="14" t="n"/>
      <c r="G13" s="14" t="n"/>
      <c r="H13" s="14" t="n"/>
      <c r="I13" s="27">
        <f>IF(OR(D13="",D13="No",D13="Sconosciuto"),"VERIFICARE","")</f>
        <v/>
      </c>
    </row>
    <row r="14" ht="46" customHeight="1">
      <c r="A14" t="n">
        <v>13</v>
      </c>
      <c r="B14" s="4" t="inlineStr">
        <is>
          <t>Massimale non già utilizzato da un altro progetto</t>
        </is>
      </c>
      <c r="C14" s="4" t="inlineStr">
        <is>
          <t>Diversi massimali valgono per impresa su un periodo, non per progetto: Ecologiepremie+ e GREEN si fermano a 1 milione di € per impresa su tre anni, kmo-portefeuille a 7.500 € l'anno, i chèques valloni a 50.000 € su tre anni.</t>
        </is>
      </c>
      <c r="D14" s="14" t="n"/>
      <c r="E14" s="14" t="n"/>
      <c r="F14" s="14" t="n"/>
      <c r="G14" s="14" t="n"/>
      <c r="H14" s="14" t="n"/>
      <c r="I14" s="27">
        <f>IF(OR(D14="",D14="No",D14="Sconosciuto"),"VERIFICARE","")</f>
        <v/>
      </c>
    </row>
    <row r="15" ht="46" customHeight="1">
      <c r="A15" t="n">
        <v>14</v>
      </c>
      <c r="B15" s="4" t="inlineStr">
        <is>
          <t>Approvvigionamento svolto secondo le regole del programma, con preventivi datati</t>
        </is>
      </c>
      <c r="C15" s="4" t="inlineStr">
        <is>
          <t>Dove un programma finanzia il lavoro di un terzo — i chèques valloni e fiamminghi, SMV:Digital, MID-Digitalisierung — il fornitore deve spesso essere accreditato e la prestazione va ordinata e fatturata nell'ordine giusto.</t>
        </is>
      </c>
      <c r="D15" s="14" t="n"/>
      <c r="E15" s="14" t="n"/>
      <c r="F15" s="14" t="n"/>
      <c r="G15" s="14" t="n"/>
      <c r="H15" s="14" t="n"/>
      <c r="I15" s="27">
        <f>IF(OR(D15="",D15="No",D15="Sconosciuto"),"VERIFICARE","")</f>
        <v/>
      </c>
    </row>
    <row r="16" ht="46" customHeight="1">
      <c r="A16" t="n">
        <v>15</v>
      </c>
      <c r="B16" s="4" t="inlineStr">
        <is>
          <t>Fornitore certificato o accreditato utilizzato dove richiesto</t>
        </is>
      </c>
      <c r="C16" s="4" t="inlineStr">
        <is>
          <t>Il Vergroeningsscan fiammingo è erogato da dodici società di consulenza selezionate; i chèques valloni finanziano solo fornitori accreditati; MID-Digitalisierung richiede un fornitore esterno che esegua o accompagni il progetto.</t>
        </is>
      </c>
      <c r="D16" s="14" t="n"/>
      <c r="E16" s="14" t="n"/>
      <c r="F16" s="14" t="n"/>
      <c r="G16" s="14" t="n"/>
      <c r="H16" s="14" t="n"/>
      <c r="I16" s="27">
        <f>IF(OR(D16="",D16="No",D16="Sconosciuto"),"VERIFICARE","")</f>
        <v/>
      </c>
    </row>
    <row r="17" ht="46" customHeight="1">
      <c r="A17" t="n">
        <v>16</v>
      </c>
      <c r="B17" s="4" t="inlineStr">
        <is>
          <t>Accordo di efficienza energetica sottoscritto, oppure operazione strutturata come contratto ESCO</t>
        </is>
      </c>
      <c r="C17" s="4" t="inlineStr">
        <is>
          <t>In Finlandia Energiatuki paga il 20% all'interno dell'energiatehokkuussopimus e il 25% tramite un ESCO, contro il 15% senza accordo. Vale da 5 a 10 punti di intensità.</t>
        </is>
      </c>
      <c r="D17" s="14" t="n"/>
      <c r="E17" s="14" t="n"/>
      <c r="F17" s="14" t="n"/>
      <c r="G17" s="14" t="n"/>
      <c r="H17" s="14" t="n"/>
      <c r="I17" s="27">
        <f>IF(OR(D17="",D17="No",D17="Sconosciuto"),"VERIFICARE","")</f>
        <v/>
      </c>
    </row>
    <row r="18" ht="46" customHeight="1">
      <c r="A18" t="n">
        <v>17</v>
      </c>
      <c r="B18" s="4" t="inlineStr">
        <is>
          <t>Certificazione posseduta dove è condizione per il finanziamento</t>
        </is>
      </c>
      <c r="C18" s="4" t="inlineStr">
        <is>
          <t>Il VAP turco richiede un certificato TS EN ISO 50001, la registrazione EVDES e un energy manager nominato. L'UFI austriaco paga +5% (massimo 10.000 €) per la registrazione EMAS.</t>
        </is>
      </c>
      <c r="D18" s="14" t="n"/>
      <c r="E18" s="14" t="n"/>
      <c r="F18" s="14" t="n"/>
      <c r="G18" s="14" t="n"/>
      <c r="H18" s="14" t="n"/>
      <c r="I18" s="27">
        <f>IF(OR(D18="",D18="No",D18="Sconosciuto"),"VERIFICARE","")</f>
        <v/>
      </c>
    </row>
    <row r="19" ht="46" customHeight="1">
      <c r="A19" t="n">
        <v>18</v>
      </c>
      <c r="B19" s="4" t="inlineStr">
        <is>
          <t>Valutazione di maturità completata prima del finanziamento</t>
        </is>
      </c>
      <c r="C19" s="4" t="inlineStr">
        <is>
          <t>Il prestito per la trasformazione digitale del KOSGEB richiede una valutazione di maturità digitale approvata — TÜSSİDE DDX o MEXT SIRI — prima che il finanziamento sia erogato.</t>
        </is>
      </c>
      <c r="D19" s="14" t="n"/>
      <c r="E19" s="14" t="n"/>
      <c r="F19" s="14" t="n"/>
      <c r="G19" s="14" t="n"/>
      <c r="H19" s="14" t="n"/>
      <c r="I19" s="27">
        <f>IF(OR(D19="",D19="No",D19="Sconosciuto"),"VERIFICARE","")</f>
        <v/>
      </c>
    </row>
    <row r="20" ht="46" customHeight="1">
      <c r="A20" t="n">
        <v>19</v>
      </c>
      <c r="B20" s="4" t="inlineStr">
        <is>
          <t>Requisiti finanziari soddisfatti</t>
        </is>
      </c>
      <c r="C20" s="4" t="inlineStr">
        <is>
          <t>Il prestito per la trasformazione digitale del KOSGEB richiede patrimonio netto positivo nell'ultimo esercizio e risultato operativo positivo in almeno uno degli ultimi tre. Le imprese insolventi sono escluse dal Digitalbonus Bayern.</t>
        </is>
      </c>
      <c r="D20" s="14" t="n"/>
      <c r="E20" s="14" t="n"/>
      <c r="F20" s="14" t="n"/>
      <c r="G20" s="14" t="n"/>
      <c r="H20" s="14" t="n"/>
      <c r="I20" s="27">
        <f>IF(OR(D20="",D20="No",D20="Sconosciuto"),"VERIFICARE","")</f>
        <v/>
      </c>
    </row>
    <row r="21" ht="46" customHeight="1">
      <c r="A21" t="n">
        <v>20</v>
      </c>
      <c r="B21" s="4" t="inlineStr">
        <is>
          <t>Finestra di domanda aperta, e regola della coda compresa</t>
        </is>
      </c>
      <c r="C21" s="4" t="inlineStr">
        <is>
          <t>Digitalbonus Bayern riapre il 1° ottobre 2026 alle 10:00 dopo l'esaurimento del contingente mensile; MID-Digitalisierung usa un sorteggio seguito da una finestra di domanda di 28 giorni; i partenariati SLIM sono passati al sorteggio perché il budget si esauriva in pochi minuti.</t>
        </is>
      </c>
      <c r="D21" s="14" t="n"/>
      <c r="E21" s="14" t="n"/>
      <c r="F21" s="14" t="n"/>
      <c r="G21" s="14" t="n"/>
      <c r="H21" s="14" t="n"/>
      <c r="I21" s="27">
        <f>IF(OR(D21="",D21="No",D21="Sconosciuto"),"VERIFICARE","")</f>
        <v/>
      </c>
    </row>
    <row r="22" ht="46" customHeight="1">
      <c r="A22" t="n">
        <v>21</v>
      </c>
      <c r="B22" s="4" t="inlineStr">
        <is>
          <t>Limiti di domande per impresa rispettati</t>
        </is>
      </c>
      <c r="C22" s="4" t="inlineStr">
        <is>
          <t>Digitalbonus Bayern consente una domanda per area di finanziamento e due per impresa lungo la vita del programma. TÜBİTAK consente due proposte per organizzazione per periodo di bando, tra 1501 e 1507 insieme.</t>
        </is>
      </c>
      <c r="D22" s="14" t="n"/>
      <c r="E22" s="14" t="n"/>
      <c r="F22" s="14" t="n"/>
      <c r="G22" s="14" t="n"/>
      <c r="H22" s="14" t="n"/>
      <c r="I22" s="27">
        <f>IF(OR(D22="",D22="No",D22="Sconosciuto"),"VERIFICARE","")</f>
        <v/>
      </c>
    </row>
    <row r="23" ht="46" customHeight="1">
      <c r="A23" t="n">
        <v>22</v>
      </c>
      <c r="B23" s="4" t="inlineStr">
        <is>
          <t>Posizione fiscale verificata, per gli strumenti fiscali</t>
        </is>
      </c>
      <c r="C23" s="4" t="inlineStr">
        <is>
          <t>Una deduzione o un credito valgono solo ciò che si riesce a utilizzare. Questo pack non indica i limiti percentuali sull'imposta per la deduzione IT spagnola, né le aliquote WBSO, perché le fonti lette non le riportano.</t>
        </is>
      </c>
      <c r="D23" s="14" t="n"/>
      <c r="E23" s="14" t="n"/>
      <c r="F23" s="14" t="n"/>
      <c r="G23" s="14" t="n"/>
      <c r="H23" s="14" t="n"/>
      <c r="I23" s="27">
        <f>IF(OR(D23="",D23="No",D23="Sconosciuto"),"VERIFICARE","")</f>
        <v/>
      </c>
    </row>
  </sheetData>
  <conditionalFormatting sqref="I2:I23">
    <cfRule type="cellIs" priority="1" operator="equal" dxfId="0">
      <formula>"VERIFICARE"</formula>
    </cfRule>
  </conditionalFormatting>
  <dataValidations count="1">
    <dataValidation sqref="D2 D3 D4 D5 D6 D7 D8 D9 D10 D11 D12 D13 D14 D15 D16 D17 D18 D19 D20 D21 D22 D23" showDropDown="0" showInputMessage="0" showErrorMessage="0" allowBlank="0" type="list">
      <formula1>"Sì,No,Non applicabile,Sconosciuto"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Indicatore</t>
        </is>
      </c>
      <c r="B1" s="7" t="inlineStr">
        <is>
          <t>Unità</t>
        </is>
      </c>
      <c r="C1" s="7" t="inlineStr">
        <is>
          <t>Meglio se</t>
        </is>
      </c>
      <c r="D1" s="7" t="inlineStr">
        <is>
          <t>Baseline</t>
        </is>
      </c>
      <c r="E1" s="7" t="inlineStr">
        <is>
          <t>Periodo di baseline</t>
        </is>
      </c>
      <c r="F1" s="7" t="inlineStr">
        <is>
          <t>Obiettivo</t>
        </is>
      </c>
      <c r="G1" s="7" t="inlineStr">
        <is>
          <t>Data obiettivo</t>
        </is>
      </c>
      <c r="H1" s="7" t="inlineStr">
        <is>
          <t>Variazione assunta</t>
        </is>
      </c>
      <c r="I1" s="7" t="inlineStr">
        <is>
          <t>Metodo di misura</t>
        </is>
      </c>
      <c r="J1" s="7" t="inlineStr">
        <is>
          <t>Fonte dati</t>
        </is>
      </c>
      <c r="K1" s="7" t="inlineStr">
        <is>
          <t>Intervallo di campionamento</t>
        </is>
      </c>
      <c r="L1" s="7" t="inlineStr">
        <is>
          <t>Periodo di conservazione</t>
        </is>
      </c>
      <c r="M1" s="7" t="inlineStr">
        <is>
          <t>Documento probatorio per una verifica ispettiva</t>
        </is>
      </c>
    </row>
    <row r="2" ht="34" customHeight="1">
      <c r="A2" s="3" t="inlineStr">
        <is>
          <t>Produzione buona per ora di produzione</t>
        </is>
      </c>
      <c r="B2" t="inlineStr">
        <is>
          <t>pezzi/h</t>
        </is>
      </c>
      <c r="C2" t="inlineStr">
        <is>
          <t>più alto</t>
        </is>
      </c>
      <c r="D2" s="14" t="n"/>
      <c r="E2" s="14" t="n"/>
      <c r="F2" s="14" t="n"/>
      <c r="G2" s="14" t="n"/>
      <c r="H2" s="28">
        <f>IF(AND(ISNUMBER(D2),D2&lt;&gt;0,ISNUMBER(F2)),(F2-D2)/D2,"")</f>
        <v/>
      </c>
      <c r="I2" s="29" t="inlineStr">
        <is>
          <t>Acquisito automaticamente dai segnali macchina (stato e conteggi); definizioni identiche prima e dopo.</t>
        </is>
      </c>
      <c r="J2" s="29" t="inlineStr">
        <is>
          <t>Export del sistema di monitoraggio, stesse macchine, stesse definizioni.</t>
        </is>
      </c>
      <c r="K2" s="29" t="inlineStr">
        <is>
          <t>1 minuto a bordo macchina; aggregato per turno</t>
        </is>
      </c>
      <c r="L2" s="29" t="inlineStr">
        <is>
          <t>Periodo di progetto più l'obbligo di conservazione del programma</t>
        </is>
      </c>
      <c r="M2" s="29" t="inlineStr">
        <is>
          <t>Export mensile con il log eventi grezzo che lo sostiene, più la nota metodologica</t>
        </is>
      </c>
    </row>
    <row r="3" ht="34" customHeight="1">
      <c r="A3" s="3" t="inlineStr">
        <is>
          <t>Fermi non pianificati</t>
        </is>
      </c>
      <c r="B3" t="inlineStr">
        <is>
          <t>ore/mese</t>
        </is>
      </c>
      <c r="C3" t="inlineStr">
        <is>
          <t>più basso</t>
        </is>
      </c>
      <c r="D3" s="14" t="n"/>
      <c r="E3" s="14" t="n"/>
      <c r="F3" s="14" t="n"/>
      <c r="G3" s="14" t="n"/>
      <c r="H3" s="28">
        <f>IF(AND(ISNUMBER(D3),D3&lt;&gt;0,ISNUMBER(F3)),(F3-D3)/D3,"")</f>
        <v/>
      </c>
      <c r="I3" s="29" t="inlineStr">
        <is>
          <t>Acquisito automaticamente dai segnali macchina (stato e conteggi); definizioni identiche prima e dopo.</t>
        </is>
      </c>
      <c r="J3" s="29" t="inlineStr">
        <is>
          <t>Export del sistema di monitoraggio, stesse macchine, stesse definizioni.</t>
        </is>
      </c>
      <c r="K3" s="29" t="inlineStr">
        <is>
          <t>1 minuto a bordo macchina; aggregato per turno</t>
        </is>
      </c>
      <c r="L3" s="29" t="inlineStr">
        <is>
          <t>Periodo di progetto più l'obbligo di conservazione del programma</t>
        </is>
      </c>
      <c r="M3" s="29" t="inlineStr">
        <is>
          <t>Export mensile con il log eventi grezzo che lo sostiene, più la nota metodologica</t>
        </is>
      </c>
    </row>
    <row r="4" ht="34" customHeight="1">
      <c r="A4" s="3" t="inlineStr">
        <is>
          <t>Disponibilità</t>
        </is>
      </c>
      <c r="B4" t="inlineStr">
        <is>
          <t>% del tempo di produzione pianificato</t>
        </is>
      </c>
      <c r="C4" t="inlineStr">
        <is>
          <t>più alto</t>
        </is>
      </c>
      <c r="D4" s="17" t="n"/>
      <c r="E4" s="14" t="n"/>
      <c r="F4" s="17" t="n"/>
      <c r="G4" s="14" t="n"/>
      <c r="H4" s="28">
        <f>IF(AND(ISNUMBER(D4),D4&lt;&gt;0,ISNUMBER(F4)),(F4-D4)/D4,"")</f>
        <v/>
      </c>
      <c r="I4" s="29" t="inlineStr">
        <is>
          <t>Acquisito automaticamente dai segnali macchina (stato e conteggi); definizioni identiche prima e dopo.</t>
        </is>
      </c>
      <c r="J4" s="29" t="inlineStr">
        <is>
          <t>Export del sistema di monitoraggio, stesse macchine, stesse definizioni.</t>
        </is>
      </c>
      <c r="K4" s="29" t="inlineStr">
        <is>
          <t>1 minuto a bordo macchina; aggregato per turno</t>
        </is>
      </c>
      <c r="L4" s="29" t="inlineStr">
        <is>
          <t>Periodo di progetto più l'obbligo di conservazione del programma</t>
        </is>
      </c>
      <c r="M4" s="29" t="inlineStr">
        <is>
          <t>Export mensile con il log eventi grezzo che lo sostiene, più la nota metodologica</t>
        </is>
      </c>
    </row>
    <row r="5" ht="34" customHeight="1">
      <c r="A5" s="3" t="inlineStr">
        <is>
          <t>Tasso di scarto e rilavorazione</t>
        </is>
      </c>
      <c r="B5" t="inlineStr">
        <is>
          <t>% della produzione</t>
        </is>
      </c>
      <c r="C5" t="inlineStr">
        <is>
          <t>più basso</t>
        </is>
      </c>
      <c r="D5" s="17" t="n"/>
      <c r="E5" s="14" t="n"/>
      <c r="F5" s="17" t="n"/>
      <c r="G5" s="14" t="n"/>
      <c r="H5" s="28">
        <f>IF(AND(ISNUMBER(D5),D5&lt;&gt;0,ISNUMBER(F5)),(F5-D5)/D5,"")</f>
        <v/>
      </c>
      <c r="I5" s="29" t="inlineStr">
        <is>
          <t>Acquisito automaticamente dai segnali macchina (stato e conteggi); definizioni identiche prima e dopo.</t>
        </is>
      </c>
      <c r="J5" s="29" t="inlineStr">
        <is>
          <t>Export del sistema di monitoraggio, stesse macchine, stesse definizioni.</t>
        </is>
      </c>
      <c r="K5" s="29" t="inlineStr">
        <is>
          <t>1 minuto a bordo macchina; aggregato per turno</t>
        </is>
      </c>
      <c r="L5" s="29" t="inlineStr">
        <is>
          <t>Periodo di progetto più l'obbligo di conservazione del programma</t>
        </is>
      </c>
      <c r="M5" s="29" t="inlineStr">
        <is>
          <t>Export mensile con il log eventi grezzo che lo sostiene, più la nota metodologica</t>
        </is>
      </c>
    </row>
    <row r="6" ht="34" customHeight="1">
      <c r="A6" s="3" t="inlineStr">
        <is>
          <t>Energia per pezzo buono</t>
        </is>
      </c>
      <c r="B6" t="inlineStr">
        <is>
          <t>kWh/pezzo</t>
        </is>
      </c>
      <c r="C6" t="inlineStr">
        <is>
          <t>più basso</t>
        </is>
      </c>
      <c r="D6" s="14" t="n"/>
      <c r="E6" s="14" t="n"/>
      <c r="F6" s="14" t="n"/>
      <c r="G6" s="14" t="n"/>
      <c r="H6" s="28">
        <f>IF(AND(ISNUMBER(D6),D6&lt;&gt;0,ISNUMBER(F6)),(F6-D6)/D6,"")</f>
        <v/>
      </c>
      <c r="I6" s="29" t="inlineStr">
        <is>
          <t>Misurato a bordo macchina o sulla linea di alimentazione, letto automaticamente; non una cifra di fattura divisa per la produzione.</t>
        </is>
      </c>
      <c r="J6" s="29" t="inlineStr">
        <is>
          <t>Export del sistema di monitoraggio, stesse macchine, stesse definizioni.</t>
        </is>
      </c>
      <c r="K6" s="29" t="inlineStr">
        <is>
          <t>1 minuto a bordo macchina; aggregato per turno</t>
        </is>
      </c>
      <c r="L6" s="29" t="inlineStr">
        <is>
          <t>Periodo di progetto più l'obbligo di conservazione del programma</t>
        </is>
      </c>
      <c r="M6" s="29" t="inlineStr">
        <is>
          <t>Export mensile con il log eventi grezzo che lo sostiene, più la nota metodologica</t>
        </is>
      </c>
    </row>
    <row r="7" ht="34" customHeight="1">
      <c r="A7" s="3" t="inlineStr">
        <is>
          <t>Tempo medio di cambio produzione</t>
        </is>
      </c>
      <c r="B7" t="inlineStr">
        <is>
          <t>minuti</t>
        </is>
      </c>
      <c r="C7" t="inlineStr">
        <is>
          <t>più basso</t>
        </is>
      </c>
      <c r="D7" s="14" t="n"/>
      <c r="E7" s="14" t="n"/>
      <c r="F7" s="14" t="n"/>
      <c r="G7" s="14" t="n"/>
      <c r="H7" s="28">
        <f>IF(AND(ISNUMBER(D7),D7&lt;&gt;0,ISNUMBER(F7)),(F7-D7)/D7,"")</f>
        <v/>
      </c>
      <c r="I7" s="29" t="inlineStr">
        <is>
          <t>Acquisito automaticamente dai segnali macchina (stato e conteggi); definizioni identiche prima e dopo.</t>
        </is>
      </c>
      <c r="J7" s="29" t="inlineStr">
        <is>
          <t>Export del sistema di monitoraggio, stesse macchine, stesse definizioni.</t>
        </is>
      </c>
      <c r="K7" s="29" t="inlineStr">
        <is>
          <t>1 minuto a bordo macchina; aggregato per turno</t>
        </is>
      </c>
      <c r="L7" s="29" t="inlineStr">
        <is>
          <t>Periodo di progetto più l'obbligo di conservazione del programma</t>
        </is>
      </c>
      <c r="M7" s="29" t="inlineStr">
        <is>
          <t>Export mensile con il log eventi grezzo che lo sostiene, più la nota metodologica</t>
        </is>
      </c>
    </row>
    <row r="8" ht="34" customHeight="1">
      <c r="A8" s="3" t="inlineStr">
        <is>
          <t>Tempo medio di riparazione (MTTR)</t>
        </is>
      </c>
      <c r="B8" t="inlineStr">
        <is>
          <t>ore</t>
        </is>
      </c>
      <c r="C8" t="inlineStr">
        <is>
          <t>più basso</t>
        </is>
      </c>
      <c r="D8" s="14" t="n"/>
      <c r="E8" s="14" t="n"/>
      <c r="F8" s="14" t="n"/>
      <c r="G8" s="14" t="n"/>
      <c r="H8" s="28">
        <f>IF(AND(ISNUMBER(D8),D8&lt;&gt;0,ISNUMBER(F8)),(F8-D8)/D8,"")</f>
        <v/>
      </c>
      <c r="I8" s="29" t="inlineStr">
        <is>
          <t>Acquisito automaticamente dai segnali macchina (stato e conteggi); definizioni identiche prima e dopo.</t>
        </is>
      </c>
      <c r="J8" s="29" t="inlineStr">
        <is>
          <t>Export del sistema di monitoraggio, stesse macchine, stesse definizioni.</t>
        </is>
      </c>
      <c r="K8" s="29" t="inlineStr">
        <is>
          <t>1 minuto a bordo macchina; aggregato per turno</t>
        </is>
      </c>
      <c r="L8" s="29" t="inlineStr">
        <is>
          <t>Periodo di progetto più l'obbligo di conservazione del programma</t>
        </is>
      </c>
      <c r="M8" s="29" t="inlineStr">
        <is>
          <t>Export mensile con il log eventi grezzo che lo sostiene, più la nota metodologica</t>
        </is>
      </c>
    </row>
    <row r="9" ht="34" customHeight="1">
      <c r="A9" s="3" t="inlineStr">
        <is>
          <t>Fermi con causale registrata</t>
        </is>
      </c>
      <c r="B9" t="inlineStr">
        <is>
          <t>% dei fermi</t>
        </is>
      </c>
      <c r="C9" t="inlineStr">
        <is>
          <t>più alto</t>
        </is>
      </c>
      <c r="D9" s="17" t="n"/>
      <c r="E9" s="14" t="n"/>
      <c r="F9" s="17" t="n"/>
      <c r="G9" s="14" t="n"/>
      <c r="H9" s="28">
        <f>IF(AND(ISNUMBER(D9),D9&lt;&gt;0,ISNUMBER(F9)),(F9-D9)/D9,"")</f>
        <v/>
      </c>
      <c r="I9" s="29" t="inlineStr">
        <is>
          <t>Acquisito automaticamente dai segnali macchina (stato e conteggi); definizioni identiche prima e dopo.</t>
        </is>
      </c>
      <c r="J9" s="29" t="inlineStr">
        <is>
          <t>Export del sistema di monitoraggio, stesse macchine, stesse definizioni.</t>
        </is>
      </c>
      <c r="K9" s="29" t="inlineStr">
        <is>
          <t>1 minuto a bordo macchina; aggregato per turno</t>
        </is>
      </c>
      <c r="L9" s="29" t="inlineStr">
        <is>
          <t>Periodo di progetto più l'obbligo di conservazione del programma</t>
        </is>
      </c>
      <c r="M9" s="29" t="inlineStr">
        <is>
          <t>Export mensile con il log eventi grezzo che lo sostiene, più la nota metodologica</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La baseline e il risultato devono essere misurati allo stesso modo, sulle stesse macchine, con le stesse definizioni. Se oggi un numero è rilevato a mano, lo dichiari qui e dica come lo validerà — un valutatore che scopre un cambio di metodo tra baseline e risultato sconterà il risultato.</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Fase</t>
        </is>
      </c>
      <c r="B1" s="7" t="inlineStr">
        <is>
          <t>Inizio previsto (mese)</t>
        </is>
      </c>
      <c r="C1" s="7" t="inlineStr">
        <is>
          <t>Fine prevista (mese)</t>
        </is>
      </c>
      <c r="D1" s="7" t="inlineStr">
        <is>
          <t>Mesi</t>
        </is>
      </c>
      <c r="E1" s="7" t="inlineStr">
        <is>
          <t>Deliverable</t>
        </is>
      </c>
      <c r="F1" s="7" t="inlineStr">
        <is>
          <t>Evidenza</t>
        </is>
      </c>
      <c r="G1" s="7" t="inlineStr">
        <is>
          <t>Responsabile</t>
        </is>
      </c>
      <c r="H1" s="7" t="inlineStr">
        <is>
          <t>Fatto?</t>
        </is>
      </c>
    </row>
    <row r="2" ht="34" customHeight="1">
      <c r="A2" s="24" t="inlineStr">
        <is>
          <t>Baseline misurata sulla linea, prima di ordinare qualsiasi cosa</t>
        </is>
      </c>
      <c r="B2" s="14" t="n">
        <v>1</v>
      </c>
      <c r="C2" s="14" t="n">
        <v>2</v>
      </c>
      <c r="D2" s="27">
        <f>IF(AND(ISNUMBER(B2),ISNUMBER(C2)),C2-B2,"")</f>
        <v/>
      </c>
      <c r="E2" s="4" t="inlineStr">
        <is>
          <t>Da quattro a otto settimane di baseline acquisita automaticamente: disponibilità, rate, scarti, energia per pezzo</t>
        </is>
      </c>
      <c r="F2" s="4" t="inlineStr">
        <is>
          <t>Rapporto di baseline con l'export grezzo e le definizioni di misura</t>
        </is>
      </c>
      <c r="G2" s="14" t="n"/>
      <c r="H2" s="14" t="inlineStr">
        <is>
          <t>No</t>
        </is>
      </c>
    </row>
    <row r="3" ht="34" customHeight="1">
      <c r="A3" s="24" t="inlineStr">
        <is>
          <t>Verifica di ammissibilità e de minimis</t>
        </is>
      </c>
      <c r="B3" s="14" t="n">
        <v>1</v>
      </c>
      <c r="C3" s="14" t="n">
        <v>2</v>
      </c>
      <c r="D3" s="27">
        <f>IF(AND(ISNUMBER(B3),ISNUMBER(C3)),C3-B3,"")</f>
        <v/>
      </c>
      <c r="E3" s="4" t="inlineStr">
        <is>
          <t>Foglio Ammissibilità compilato, totale de minimis dichiarato, classe dimensionale documentata</t>
        </is>
      </c>
      <c r="F3" s="4" t="inlineStr">
        <is>
          <t>Checklist firmata con i documenti di supporto allegati</t>
        </is>
      </c>
      <c r="G3" s="14" t="n"/>
      <c r="H3" s="14" t="inlineStr">
        <is>
          <t>No</t>
        </is>
      </c>
    </row>
    <row r="4" ht="34" customHeight="1">
      <c r="A4" s="24" t="inlineStr">
        <is>
          <t>Comunicazione preventiva o prenotazione</t>
        </is>
      </c>
      <c r="B4" s="14" t="n">
        <v>2</v>
      </c>
      <c r="C4" s="14" t="n">
        <v>3</v>
      </c>
      <c r="D4" s="27">
        <f>IF(AND(ISNUMBER(B4),ISNUMBER(C4)),C4-B4,"")</f>
        <v/>
      </c>
      <c r="E4" s="4" t="inlineStr">
        <is>
          <t>Quanto il suo programma richiede prima che l'investimento sia impegnato</t>
        </is>
      </c>
      <c r="F4" s="4" t="inlineStr">
        <is>
          <t>Ricevuta dell'ente, con la sua data</t>
        </is>
      </c>
      <c r="G4" s="14" t="n"/>
      <c r="H4" s="14" t="inlineStr">
        <is>
          <t>No</t>
        </is>
      </c>
    </row>
    <row r="5" ht="34" customHeight="1">
      <c r="A5" s="24" t="inlineStr">
        <is>
          <t>Domanda presentata</t>
        </is>
      </c>
      <c r="B5" s="14" t="n">
        <v>3</v>
      </c>
      <c r="C5" s="14" t="n">
        <v>3</v>
      </c>
      <c r="D5" s="27">
        <f>IF(AND(ISNUMBER(B5),ISNUMBER(C5)),C5-B5,"")</f>
        <v/>
      </c>
      <c r="E5" s="4" t="inlineStr">
        <is>
          <t>Domanda completa con preventivi, indicatori e descrizione tecnica</t>
        </is>
      </c>
      <c r="F5" s="4" t="inlineStr">
        <is>
          <t>Ricevuta di presentazione e il fascicolo come presentato</t>
        </is>
      </c>
      <c r="G5" s="14" t="n"/>
      <c r="H5" s="14" t="inlineStr">
        <is>
          <t>No</t>
        </is>
      </c>
    </row>
    <row r="6" ht="34" customHeight="1">
      <c r="A6" s="24" t="inlineStr">
        <is>
          <t>Decisione</t>
        </is>
      </c>
      <c r="B6" s="14" t="n">
        <v>3</v>
      </c>
      <c r="C6" s="14" t="n">
        <v>6</v>
      </c>
      <c r="D6" s="27">
        <f>IF(AND(ISNUMBER(B6),ISNUMBER(C6)),C6-B6,"")</f>
        <v/>
      </c>
      <c r="E6" s="4" t="inlineStr">
        <is>
          <t>Decreto di concessione o comunicazione di approvazione</t>
        </is>
      </c>
      <c r="F6" s="4" t="inlineStr">
        <is>
          <t>Lettera di decisione con le condizioni allegate</t>
        </is>
      </c>
      <c r="G6" s="14" t="n"/>
      <c r="H6" s="14" t="inlineStr">
        <is>
          <t>No</t>
        </is>
      </c>
    </row>
    <row r="7" ht="34" customHeight="1">
      <c r="A7" s="24" t="inlineStr">
        <is>
          <t>Ordine emesso</t>
        </is>
      </c>
      <c r="B7" s="14" t="n">
        <v>6</v>
      </c>
      <c r="C7" s="14" t="n">
        <v>7</v>
      </c>
      <c r="D7" s="27">
        <f>IF(AND(ISNUMBER(B7),ISNUMBER(C7)),C7-B7,"")</f>
        <v/>
      </c>
      <c r="E7" s="4" t="inlineStr">
        <is>
          <t>Ordini firmati dopo la comunicazione e la decisione, mai prima</t>
        </is>
      </c>
      <c r="F7" s="4" t="inlineStr">
        <is>
          <t>Preventivi datati, comparazione, ordini d'acquisto</t>
        </is>
      </c>
      <c r="G7" s="14" t="n"/>
      <c r="H7" s="14" t="inlineStr">
        <is>
          <t>No</t>
        </is>
      </c>
    </row>
    <row r="8" ht="34" customHeight="1">
      <c r="A8" s="24" t="inlineStr">
        <is>
          <t>Consegna, installazione e connessione</t>
        </is>
      </c>
      <c r="B8" s="14" t="n">
        <v>7</v>
      </c>
      <c r="C8" s="14" t="n">
        <v>9</v>
      </c>
      <c r="D8" s="27">
        <f>IF(AND(ISNUMBER(B8),ISNUMBER(C8)),C8-B8,"")</f>
        <v/>
      </c>
      <c r="E8" s="4" t="inlineStr">
        <is>
          <t>Tutte le macchine di progetto connesse e validate rispetto al piano</t>
        </is>
      </c>
      <c r="F8" s="4" t="inlineStr">
        <is>
          <t>Verbale di messa in servizio, elenco macchine, accettazione firmata</t>
        </is>
      </c>
      <c r="G8" s="14" t="n"/>
      <c r="H8" s="14" t="inlineStr">
        <is>
          <t>No</t>
        </is>
      </c>
    </row>
    <row r="9" ht="34" customHeight="1">
      <c r="A9" s="24" t="inlineStr">
        <is>
          <t>Formazione</t>
        </is>
      </c>
      <c r="B9" s="14" t="n">
        <v>9</v>
      </c>
      <c r="C9" s="14" t="n">
        <v>10</v>
      </c>
      <c r="D9" s="27">
        <f>IF(AND(ISNUMBER(B9),ISNUMBER(C9)),C9-B9,"")</f>
        <v/>
      </c>
      <c r="E9" s="4" t="inlineStr">
        <is>
          <t>Operatori, tecnici e responsabili formati sul sistema</t>
        </is>
      </c>
      <c r="F9" s="4" t="inlineStr">
        <is>
          <t>Fogli firme, relazione del docente, fatture</t>
        </is>
      </c>
      <c r="G9" s="14" t="n"/>
      <c r="H9" s="14" t="inlineStr">
        <is>
          <t>No</t>
        </is>
      </c>
    </row>
    <row r="10" ht="34" customHeight="1">
      <c r="A10" s="24" t="inlineStr">
        <is>
          <t>Risultato misurato allo stesso modo della baseline</t>
        </is>
      </c>
      <c r="B10" s="14" t="n">
        <v>12</v>
      </c>
      <c r="C10" s="14" t="n">
        <v>13</v>
      </c>
      <c r="D10" s="27">
        <f>IF(AND(ISNUMBER(B10),ISNUMBER(C10)),C10-B10,"")</f>
        <v/>
      </c>
      <c r="E10" s="4" t="inlineStr">
        <is>
          <t>Le stesse macchine, le stesse definizioni, lo stesso metodo di acquisizione</t>
        </is>
      </c>
      <c r="F10" s="4" t="inlineStr">
        <is>
          <t>Rapporto di risultato accanto all'export di baseline, con la nota metodologica</t>
        </is>
      </c>
      <c r="G10" s="14" t="n"/>
      <c r="H10" s="14" t="inlineStr">
        <is>
          <t>No</t>
        </is>
      </c>
    </row>
    <row r="11" ht="34" customHeight="1">
      <c r="A11" s="24" t="inlineStr">
        <is>
          <t>Rendicontazione e relazione finale</t>
        </is>
      </c>
      <c r="B11" s="14" t="n">
        <v>13</v>
      </c>
      <c r="C11" s="14" t="n">
        <v>14</v>
      </c>
      <c r="D11" s="27">
        <f>IF(AND(ISNUMBER(B11),ISNUMBER(C11)),C11-B11,"")</f>
        <v/>
      </c>
      <c r="E11" s="4" t="inlineStr">
        <is>
          <t>Fascicolo di rendicontazione con i risultati rispetto a quanto assunto</t>
        </is>
      </c>
      <c r="F11" s="4" t="inlineStr">
        <is>
          <t>Relazione finale, export dei dati, fatture, prove di pagamento</t>
        </is>
      </c>
      <c r="G11" s="14" t="n"/>
      <c r="H11" s="14" t="inlineStr">
        <is>
          <t>No</t>
        </is>
      </c>
    </row>
    <row r="12" ht="34" customHeight="1">
      <c r="A12" s="24" t="inlineStr">
        <is>
          <t>Obblighi di monitoraggio dopo il pagamento</t>
        </is>
      </c>
      <c r="B12" s="14" t="n">
        <v>14</v>
      </c>
      <c r="C12" s="14" t="n">
        <v>26</v>
      </c>
      <c r="D12" s="27">
        <f>IF(AND(ISNUMBER(B12),ISNUMBER(C12)),C12-B12,"")</f>
        <v/>
      </c>
      <c r="E12" s="4" t="inlineStr">
        <is>
          <t>Quanto il suo programma richiede dopo — per l'iperammortamento italiano, monitoraggio al 20 gennaio e al 30 giugno di ogni anno</t>
        </is>
      </c>
      <c r="F12" s="4" t="inlineStr">
        <is>
          <t>Comunicazioni di monitoraggio come trasmesse, con le loro date</t>
        </is>
      </c>
      <c r="G12" s="14" t="n"/>
      <c r="H12" s="14" t="inlineStr">
        <is>
          <t>No</t>
        </is>
      </c>
    </row>
    <row r="14">
      <c r="A14" s="3" t="inlineStr">
        <is>
          <t>Controlli di sequenza</t>
        </is>
      </c>
    </row>
    <row r="15">
      <c r="A15" s="4" t="inlineStr">
        <is>
          <t>Baseline conclusa prima dell'emissione dell'ordine?</t>
        </is>
      </c>
      <c r="B15" s="27">
        <f>IF(OR(C2="",B7=""),"Compili i mesi per verificare",IF(C2&lt;=B7,"OK","Fuori sequenza — una domanda può cadere solo per questo"))</f>
        <v/>
      </c>
    </row>
    <row r="16">
      <c r="A16" s="4" t="inlineStr">
        <is>
          <t>Comunicazione preventiva o prenotazione conclusa prima dell'ordine?</t>
        </is>
      </c>
      <c r="B16" s="27">
        <f>IF(OR(C4="",B7=""),"Compili i mesi per verificare",IF(C4&lt;=B7,"OK","Fuori sequenza — una domanda può cadere solo per questo"))</f>
        <v/>
      </c>
    </row>
    <row r="17">
      <c r="A17" s="4" t="inlineStr">
        <is>
          <t>Risultato misurato dopo l'installazione, con il metodo della baseline?</t>
        </is>
      </c>
      <c r="B17" s="27">
        <f>IF(OR(C8="",B10=""),"Compili i mesi per verificare",IF(B10&gt;=C8,"OK","Fuori sequenza — una domanda può cadere solo per questo"))</f>
        <v/>
      </c>
    </row>
  </sheetData>
  <mergeCells count="3">
    <mergeCell ref="B16:C16"/>
    <mergeCell ref="B15:C15"/>
    <mergeCell ref="B17:C17"/>
  </mergeCells>
  <conditionalFormatting sqref="B15:B17">
    <cfRule type="cellIs" priority="1" operator="equal" dxfId="0">
      <formula>"Fuori sequenza — una domanda può cadere solo per questo"</formula>
    </cfRule>
    <cfRule type="cellIs" priority="2" operator="equal" dxfId="1">
      <formula>"OK"</formula>
    </cfRule>
  </conditionalFormatting>
  <dataValidations count="1">
    <dataValidation sqref="H2 H3 H4 H5 H6 H7 H8 H9 H10 H11 H12" showDropDown="0" showInputMessage="0" showErrorMessage="0" allowBlank="0" type="list">
      <formula1>"Sì,No"</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Fonte</t>
        </is>
      </c>
      <c r="B1" s="7" t="inlineStr">
        <is>
          <t>Link</t>
        </is>
      </c>
      <c r="C1" s="7" t="inlineStr">
        <is>
          <t>Classificazione</t>
        </is>
      </c>
      <c r="D1" s="7" t="inlineStr">
        <is>
          <t>Data sulla fonte / data di consultazione</t>
        </is>
      </c>
      <c r="E1" s="7" t="inlineStr">
        <is>
          <t>Nota</t>
        </is>
      </c>
    </row>
    <row r="2">
      <c r="A2" s="4" t="inlineStr">
        <is>
          <t>Italia — Transizione 5.0 (credito d’imposta)</t>
        </is>
      </c>
      <c r="B2" s="30" t="inlineStr">
        <is>
          <t>https://www.mimit.gov.it/it/incentivi/piano-transizione-5-0</t>
        </is>
      </c>
      <c r="C2" t="inlineStr">
        <is>
          <t>UFFICIALE</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Italia — Nuovo Piano Transizione 5.0 – Iperammortamento</t>
        </is>
      </c>
      <c r="B3" s="30" t="inlineStr">
        <is>
          <t>https://www.mimit.gov.it/it/incentivi/nuovo-piano-transizione-5-0-iperammortamento</t>
        </is>
      </c>
      <c r="C3" t="inlineStr">
        <is>
          <t>UFFICIALE</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Italia — Nuova Sabatini (beni strumentali)</t>
        </is>
      </c>
      <c r="B4" s="30" t="inlineStr">
        <is>
          <t>https://www.mimit.gov.it/it/incentivi/agevolazioni-per-gli-investimenti-delle-pmi-in-beni-strumentali-nuova-sabatini</t>
        </is>
      </c>
      <c r="C4" t="inlineStr">
        <is>
          <t>UFFICIALE</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Germania — EEW Modul 3 – MSR, Sensorik und Energiemanagement-Software</t>
        </is>
      </c>
      <c r="B5" s="30" t="inlineStr">
        <is>
          <t>https://www.bafa.de/DE/Energie/Energieeffizienz/Energieeffizienz_und_Prozesswaerme/Modul3_Energiemanagementsysteme/modul3_energiemanagementsysteme.html</t>
        </is>
      </c>
      <c r="C5" t="inlineStr">
        <is>
          <t>UFFICIALE</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Germania — EEW Modul 4 Basisförderung</t>
        </is>
      </c>
      <c r="B6" s="30" t="inlineStr">
        <is>
          <t>https://www.bafa.de/DE/Energie/Energieeffizienz/Energieeffizienz_und_Prozesswaerme/Modul4_Energiebezogene_Optimierung_Basisfoerderung/modul4_energiebezogene_optimierung_basisfoerderung_node.html</t>
        </is>
      </c>
      <c r="C6" t="inlineStr">
        <is>
          <t>UFFICIALE</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Germania (Bavaria) — Digitalbonus Bayern</t>
        </is>
      </c>
      <c r="B7" s="30" t="inlineStr">
        <is>
          <t>https://www.digitalbonus.bayern/foerderprogramm/</t>
        </is>
      </c>
      <c r="C7" t="inlineStr">
        <is>
          <t>UFFICIALE</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Germania (North Rhine-Westphalia) — Mittelstand Innovativ &amp; Digital – MID-Digitalisierung</t>
        </is>
      </c>
      <c r="B8" s="30" t="inlineStr">
        <is>
          <t>https://www.nordrhein-westfalen-foerdert.nrw/foerdermassnahmen/mittelstand-innovativ-digital-mid-digitalisierung-2026</t>
        </is>
      </c>
      <c r="C8" t="inlineStr">
        <is>
          <t>UFFICIALE</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Germania — Digital Jetzt</t>
        </is>
      </c>
      <c r="B9" s="30" t="inlineStr">
        <is>
          <t>https://www.digitaljetzt-portal.de/</t>
        </is>
      </c>
      <c r="C9" t="inlineStr">
        <is>
          <t>UFFICIALE</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Spagna — Deducción por innovación tecnológica (IT), LIS</t>
        </is>
      </c>
      <c r="B10" s="30" t="inlineStr">
        <is>
          <t>https://sede.agenciatributaria.gob.es/Sede/impuesto-sobre-sociedades/deducciones-beneficios-fiscales-impuesto-sobre-sociedades/deducciones-incentivar-realizacion-determinadas-actividades.html</t>
        </is>
      </c>
      <c r="C10" t="inlineStr">
        <is>
          <t>UFFICIALE</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Spagna — Ayudas a la eficiencia energética en PYME y gran empresa industrial (FNEE)</t>
        </is>
      </c>
      <c r="B11" s="30" t="inlineStr">
        <is>
          <t>https://www.idae.es/ayudas-y-financiacion/para-eficiencia-energetica-en-la-industria/actuaciones-pyme-y-gran-empresa-industrial</t>
        </is>
      </c>
      <c r="C11" t="inlineStr">
        <is>
          <t>UFFICIALE</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Spagna — PERTE de Descarbonización Industrial, Línea 1 (2026)</t>
        </is>
      </c>
      <c r="B12" s="30" t="inlineStr">
        <is>
          <t>https://www.boe.es/diario_boe/txt.php?id=BOE-B-2026-295</t>
        </is>
      </c>
      <c r="C12" t="inlineStr">
        <is>
          <t>UFFICIALE</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Spagna — Kit Digital (Segmento III)</t>
        </is>
      </c>
      <c r="B13" s="30" t="inlineStr">
        <is>
          <t>https://sede.red.gob.es/es/procedimientos/convocatoria-de-ayudas-destinadas-la-digitalizacion-de-empresas-del-segmento-iii</t>
        </is>
      </c>
      <c r="C13" t="inlineStr">
        <is>
          <t>UFFICIALE</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Portogallo — SITCE – Descarbonização e Eficiência Energética (MPR-2026-01)</t>
        </is>
      </c>
      <c r="B14" s="30" t="inlineStr">
        <is>
          <t>https://www.compete2030.gov.pt/avisos/sitce-descarbonizacao-e-eficiencia-energetica-mpr-2026-01/</t>
        </is>
      </c>
      <c r="C14" t="inlineStr">
        <is>
          <t>UFFICIALE</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Portogallo — SICE – Inovação Produtiva (MPR-2026-6)</t>
        </is>
      </c>
      <c r="B15" s="30" t="inlineStr">
        <is>
          <t>https://compete2030.gov.pt/avisos/</t>
        </is>
      </c>
      <c r="C15" t="inlineStr">
        <is>
          <t>UFFICIALE</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Paesi Bassi — Energie-investeringsaftrek (EIA)</t>
        </is>
      </c>
      <c r="B16" s="30" t="inlineStr">
        <is>
          <t>https://www.belastingdienst.nl/wps/wcm/connect/bldcontentnl/belastingdienst/zakelijk/winst/inkomstenbelasting/veranderingen-inkomstenbelasting-2026/investeringsaftrek-2026/energie-investeringsaftrek-2026</t>
        </is>
      </c>
      <c r="C16" t="inlineStr">
        <is>
          <t>UFFICIALE</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Paesi Bassi — WBSO (S&amp;O-afdrachtvermindering)</t>
        </is>
      </c>
      <c r="B17" s="30" t="inlineStr">
        <is>
          <t>https://www.rvo.nl/subsidies-financiering/wbso</t>
        </is>
      </c>
      <c r="C17" t="inlineStr">
        <is>
          <t>UFFICIALE</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Paesi Bassi — SLIM-mkb</t>
        </is>
      </c>
      <c r="B18" s="30" t="inlineStr">
        <is>
          <t>https://www.uitvoeringvanbeleidszw.nl/subsidies-en-regelingen/algemene-informatie/slim-mkb-individuele-aanvragen--samenwerkingsverbanden-2025---2029</t>
        </is>
      </c>
      <c r="C18" t="inlineStr">
        <is>
          <t>UFFICIALE</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Belgio (federal) — Investeringsaftrek — verhoogde thematische aftrek</t>
        </is>
      </c>
      <c r="B19" s="30" t="inlineStr">
        <is>
          <t>https://www.vlaio.be/nl/subsidies-financiering/subsidiedatabank/maatregelen/investeringsaftrek</t>
        </is>
      </c>
      <c r="C19" t="inlineStr">
        <is>
          <t>UFFICIALE</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Belgio (federal) — Investeringsaftrek — digitale investeringen</t>
        </is>
      </c>
      <c r="B20" s="30" t="inlineStr">
        <is>
          <t>https://www.vlaio.be/nl/subsidies-financiering/subsidiedatabank/maatregelen/investeringsaftrek</t>
        </is>
      </c>
      <c r="C20" t="inlineStr">
        <is>
          <t>UFFICIALE</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Belgio (Flanders) — GREEN investeringssteun</t>
        </is>
      </c>
      <c r="B21" s="30" t="inlineStr">
        <is>
          <t>https://www.vlaio.be/nl/subsidies-financiering/green-investeringssteun/wat-is-het-steunpercentage-en-welke-kosten-worden-aanvaard</t>
        </is>
      </c>
      <c r="C21" t="inlineStr">
        <is>
          <t>UFFICIALE</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Belgio (Flanders) — Ecologiepremie+</t>
        </is>
      </c>
      <c r="B22" s="30" t="inlineStr">
        <is>
          <t>https://www.vlaio.be/nl/subsidies-financiering/subsidiedatabank/ecologiepremie</t>
        </is>
      </c>
      <c r="C22" t="inlineStr">
        <is>
          <t>UFFICIALE</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Belgio (Flanders) — kmo-portefeuille</t>
        </is>
      </c>
      <c r="B23" s="30" t="inlineStr">
        <is>
          <t>https://www.vlaio.be/nl/subsidies-financiering/kmo-portefeuille</t>
        </is>
      </c>
      <c r="C23" t="inlineStr">
        <is>
          <t>UFFICIALE</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Belgio (Wallonia) — Chèque « Maturité numérique »</t>
        </is>
      </c>
      <c r="B24" s="30" t="inlineStr">
        <is>
          <t>https://www.cheques-entreprises.be/cheques/</t>
        </is>
      </c>
      <c r="C24" t="inlineStr">
        <is>
          <t>UFFICIALE</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Belgio (Wallonia) — Chèques énergie (audit global, partiel, de suivi, étude de faisabilité)</t>
        </is>
      </c>
      <c r="B25" s="30" t="inlineStr">
        <is>
          <t>https://www.cheques-entreprises.be/cheques/</t>
        </is>
      </c>
      <c r="C25" t="inlineStr">
        <is>
          <t>UFFICIALE</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Austria — UFI – Energiesparmaßnahmen (Umweltförderung im Inland)</t>
        </is>
      </c>
      <c r="B26" s="30" t="inlineStr">
        <is>
          <t>https://www.umweltfoerderung.at/fileadmin/user_upload/umweltfoerderung/betriebe/Energiesparen_in_Betrieben/UFI_Standardfall_Infoblatt_ENERGSPA.pdf</t>
        </is>
      </c>
      <c r="C26" t="inlineStr">
        <is>
          <t>UFFICIALE</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Austria — Energiemanagement – Flexibilisierung im Verteilnetz (Betriebe)</t>
        </is>
      </c>
      <c r="B27" s="30" t="inlineStr">
        <is>
          <t>https://www.umweltfoerderung.at/betriebe/energiemanagement-fuer-betriebe</t>
        </is>
      </c>
      <c r="C27" t="inlineStr">
        <is>
          <t>UFFICIALE</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Austria — Energieeffizienz-Ausschreibung Juli 2026 (UFI)</t>
        </is>
      </c>
      <c r="B28" s="30" t="inlineStr">
        <is>
          <t>https://www.umweltfoerderung.at/betriebe/energieeffizienz-2-2026</t>
        </is>
      </c>
      <c r="C28" t="inlineStr">
        <is>
          <t>UFFICIALE</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Austria — KMU.DIGITAL</t>
        </is>
      </c>
      <c r="B29" s="30" t="inlineStr">
        <is>
          <t>https://www.kmudigital.at/</t>
        </is>
      </c>
      <c r="C29" t="inlineStr">
        <is>
          <t>UFFICIALE</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Svezia — Klimatklivet</t>
        </is>
      </c>
      <c r="B30" s="30" t="inlineStr">
        <is>
          <t>https://www.naturvardsverket.se/amnesomraden/klimatomstallningen/klimatklivet/klimatklivets-ansokningsomgangar/</t>
        </is>
      </c>
      <c r="C30" t="inlineStr">
        <is>
          <t>UFFICIALE</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Svezia — Energisteget / energikartläggningsstöd</t>
        </is>
      </c>
      <c r="B31" s="30" t="inlineStr">
        <is>
          <t>https://www.energimyndigheten.se/utlysningar/</t>
        </is>
      </c>
      <c r="C31" t="inlineStr">
        <is>
          <t>UFFICIALE</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Danimarca — Erhvervspuljen (Erhvervstilskud til energieffektiviseringer)</t>
        </is>
      </c>
      <c r="B32" s="30" t="inlineStr">
        <is>
          <t>https://www.statens-tilskudspuljer.dk/klima-energi-og-forsyningsministeriet/energistyrelsen/20</t>
        </is>
      </c>
      <c r="C32" t="inlineStr">
        <is>
          <t>UFFICIALE</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Danimarca — SMV:Digital (rådgivertilskud)</t>
        </is>
      </c>
      <c r="B33" s="30" t="inlineStr">
        <is>
          <t>https://virksomhedsguiden.dk/content/ydelser/digitalisering-raadgivertilskud/00f2ddc0-76bb-4cb8-b15c-989ed1228c3d/</t>
        </is>
      </c>
      <c r="C33" t="inlineStr">
        <is>
          <t>UFFICIALE</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Finlandia — Energiatuki</t>
        </is>
      </c>
      <c r="B34" s="30" t="inlineStr">
        <is>
          <t>https://www.businessfinland.fi/suomalaisille-asiakkaille/palvelut/rahoitus/energiatuki</t>
        </is>
      </c>
      <c r="C34" t="inlineStr">
        <is>
          <t>UFFICIALE</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Svizzera — ProKilowatt — Programme</t>
        </is>
      </c>
      <c r="B35" s="30" t="inlineStr">
        <is>
          <t>https://pubdb.bfe.admin.ch/de/publication/download/12353</t>
        </is>
      </c>
      <c r="C35" t="inlineStr">
        <is>
          <t>UFFICIALE</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Svizzera — ProKilowatt — Projekte</t>
        </is>
      </c>
      <c r="B36" s="30" t="inlineStr">
        <is>
          <t>https://www.bfe.admin.ch/bfe/en/home/promotion/energy-efficiency/competitive-calls-for-tenders-prokilowatt.html/</t>
        </is>
      </c>
      <c r="C36" t="inlineStr">
        <is>
          <t>UFFICIALE</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Turchia — KOBİ Dijital Dönüşüm Destek Programı</t>
        </is>
      </c>
      <c r="B37" s="30" t="inlineStr">
        <is>
          <t>https://www.kosgeb.gov.tr/site/tr/genel/destekdetay/9144/kobi-dijital-donusum-destek-programi</t>
        </is>
      </c>
      <c r="C37" t="inlineStr">
        <is>
          <t>UFFICIALE</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Turchia — Kapasite Geliştirme Destek Programı</t>
        </is>
      </c>
      <c r="B38" s="30" t="inlineStr">
        <is>
          <t>https://www.kosgeb.gov.tr/site/tr/genel/destekdetay/9200/kapasite-gelistirme-destek-programi</t>
        </is>
      </c>
      <c r="C38" t="inlineStr">
        <is>
          <t>UFFICIALE</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Turchia — Yeşil Sanayi Destek Programı – Sanayide Temiz ve Döngüsel Ekonomi</t>
        </is>
      </c>
      <c r="B39" s="30" t="inlineStr">
        <is>
          <t>https://www.kosgeb.gov.tr/site/tr/genel/destekdetay/9022/yesil-sanayi-destek-programi</t>
        </is>
      </c>
      <c r="C39" t="inlineStr">
        <is>
          <t>UFFICIALE</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Turchia — Yeşil Sanayi Destek Programı – güneş enerjisi yatırımları</t>
        </is>
      </c>
      <c r="B40" s="30" t="inlineStr">
        <is>
          <t>https://www.kosgeb.gov.tr/site/tr/genel/destekdetay/9022/yesil-sanayi-destek-programi</t>
        </is>
      </c>
      <c r="C40" t="inlineStr">
        <is>
          <t>UFFICIALE</t>
        </is>
      </c>
      <c r="D40" s="4" t="inlineStr">
        <is>
          <t>read 22 September 2026</t>
        </is>
      </c>
      <c r="E40" s="4" t="inlineStr">
        <is>
          <t>Programme live; the 2026 call status is NOT VERIFIED (see the row above). Listed for completeness: solar investment, not a route for monitoring.</t>
        </is>
      </c>
    </row>
    <row r="41">
      <c r="A41" s="4" t="inlineStr">
        <is>
          <t>Turchia — TÜBİTAK 1501 Sanayi Ar-Ge Destek Programı</t>
        </is>
      </c>
      <c r="B41" s="30" t="inlineStr">
        <is>
          <t>https://tubitak.gov.tr/tr/duyuru/1501-sanayi-ar-ge-destek-programi-ve-1507-kobi-ar-ge-baslangic-destek-programi-2026-yili-2-cagrilari-acildi</t>
        </is>
      </c>
      <c r="C41" t="inlineStr">
        <is>
          <t>UFFICIALE</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Turchia — TÜBİTAK 1507 KOBİ Ar-Ge Başlangıç Destek Programı</t>
        </is>
      </c>
      <c r="B42" s="30" t="inlineStr">
        <is>
          <t>https://tubitak.gov.tr/en/funds/industrial/national-support-programs/1507-tubitak-sme-rd-start-support-program</t>
        </is>
      </c>
      <c r="C42" t="inlineStr">
        <is>
          <t>UFFICIALE</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Turchia — Yatırım Teşvik Belgesi (Karar 9903)</t>
        </is>
      </c>
      <c r="B43" s="30" t="inlineStr">
        <is>
          <t>https://www.resmigazete.gov.tr/eskiler/2025/06/20250621-14.htm</t>
        </is>
      </c>
      <c r="C43" t="inlineStr">
        <is>
          <t>UFFICIALE</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Turchia — VAP — Verimlilik Artırıcı Proje</t>
        </is>
      </c>
      <c r="B44" s="30" t="inlineStr">
        <is>
          <t>https://www.mevzuat.gov.tr/File/GeneratePdf?mevzuatNo=15437&amp;mevzuatTur=KurumVeKurulusYonetmeligi&amp;mevzuatTertip=5</t>
        </is>
      </c>
      <c r="C44" t="inlineStr">
        <is>
          <t>UFFICIALE</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Turchia — Enerji/karbon yoğunluğu azaltma desteği</t>
        </is>
      </c>
      <c r="B45" s="30" t="inlineStr">
        <is>
          <t>https://www.mevzuat.gov.tr/File/GeneratePdf?mevzuatNo=15437&amp;mevzuatTur=KurumVeKurulusYonetmeligi&amp;mevzuatTertip=5</t>
        </is>
      </c>
      <c r="C45" t="inlineStr">
        <is>
          <t>UFFICIALE</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Turchia — Model Fabrika / Yetkinlik ve Dijital Dönüşüm Merkezi</t>
        </is>
      </c>
      <c r="B46" s="30" t="inlineStr">
        <is>
          <t>https://www.modelfabrika.org/</t>
        </is>
      </c>
      <c r="C46" t="inlineStr">
        <is>
          <t>RIPRODUZIONE</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Turchia — İşletme Geliştirme Destek Programı (İGDP)</t>
        </is>
      </c>
      <c r="B47" s="30" t="inlineStr">
        <is>
          <t>https://www.kosgeb.gov.tr/site/tr/genel/destekler/3/destekler</t>
        </is>
      </c>
      <c r="C47" t="inlineStr">
        <is>
          <t>UFFICIALE</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Turchia — KOBİ Teknoyatırım (Teknolojik Ürün Yatırım)</t>
        </is>
      </c>
      <c r="B48" s="30" t="inlineStr">
        <is>
          <t>https://www.kosgeb.gov.tr/site/tr/genel/destekler/3/destekler</t>
        </is>
      </c>
      <c r="C48" t="inlineStr">
        <is>
          <t>UFFICIALE</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Turchia — Teknoloji Odaklı Sanayi Hamlesi (HAMLE)</t>
        </is>
      </c>
      <c r="B49" s="30" t="inlineStr">
        <is>
          <t>https://www.hamle.gov.tr/</t>
        </is>
      </c>
      <c r="C49" t="inlineStr">
        <is>
          <t>UFFICIALE</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Turchia — Teknolojik Ürün Yatırım Destek Programı (TÜYDP)</t>
        </is>
      </c>
      <c r="B50" s="30" t="inlineStr">
        <is>
          <t>https://www.resmigazete.gov.tr/</t>
        </is>
      </c>
      <c r="C50" t="inlineStr">
        <is>
          <t>UFFICIALE</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UFFICIALE</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UFFICIALE</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2026-09-22T21:24:48Z</dcterms:modified>
</cp:coreProperties>
</file>