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cio" sheetId="1" state="visible" r:id="rId1"/>
    <sheet xmlns:r="http://schemas.openxmlformats.org/officeDocument/2006/relationships" name="Programas" sheetId="2" state="visible" r:id="rId2"/>
    <sheet xmlns:r="http://schemas.openxmlformats.org/officeDocument/2006/relationships" name="Presupuesto" sheetId="3" state="visible" r:id="rId3"/>
    <sheet xmlns:r="http://schemas.openxmlformats.org/officeDocument/2006/relationships" name="Elegibilidad" sheetId="4" state="visible" r:id="rId4"/>
    <sheet xmlns:r="http://schemas.openxmlformats.org/officeDocument/2006/relationships" name="Indicadores" sheetId="5" state="visible" r:id="rId5"/>
    <sheet xmlns:r="http://schemas.openxmlformats.org/officeDocument/2006/relationships" name="Hitos" sheetId="6" state="visible" r:id="rId6"/>
    <sheet xmlns:r="http://schemas.openxmlformats.org/officeDocument/2006/relationships" name="Fuentes" sheetId="7" state="visible" r:id="rId7"/>
  </sheets>
  <definedNames>
    <definedName name="_xlnm._FilterDatabase" localSheetId="1" hidden="1">'Programas'!$A$1:$Q$50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Pack de ayudas y deducciones fiscales de Europa Occidental</t>
        </is>
      </c>
    </row>
    <row r="2" ht="46" customHeight="1">
      <c r="A2" s="2" t="inlineStr">
        <is>
          <t>Todos los instrumentos localizados capaces de financiar un proyecto de monitorización de máquinas, MES, IIoT o medición de energía de entre 30.000 y 300.000 € aproximadamente en Alemania, Italia, España, Portugal, Países Bajos, Bélgica, Austria, Suecia, Dinamarca, Finlandia, Suiza y Türkiye — con la aritmética presupuestaria que convierte un porcentaje de cabecera en un coste neto.</t>
        </is>
      </c>
    </row>
    <row r="4">
      <c r="A4" s="3" t="inlineStr">
        <is>
          <t>Cómo usar este libro de Excel</t>
        </is>
      </c>
    </row>
    <row r="5" ht="30" customHeight="1">
      <c r="A5" s="4" t="inlineStr">
        <is>
          <t>1. Programas: busque su país. Cada fila lleva el porcentaje, el mínimo y el máximo, la situación a 22 de septiembre de 2026, la URL oficial y la fecha que figura en la fuente. Los programas cerrados y finalizados están incluidos y marcados, porque se sigue preguntando por ellos.</t>
        </is>
      </c>
    </row>
    <row r="6" ht="30" customHeight="1">
      <c r="A6" s="4" t="inlineStr">
        <is>
          <t>2. Lea la columna Notas antes de usar una cifra. Donde la investigación no pudo establecer un dato, lo dice; donde dos fuentes oficiales discrepan, se muestran ambas. Nada aquí está estimado.</t>
        </is>
      </c>
    </row>
    <row r="7" ht="30" customHeight="1">
      <c r="A7" s="4" t="inlineStr">
        <is>
          <t>3. Presupuesto: elija un programa en la lista desplegable. El porcentaje, los topes, la moneda y el tipo de instrumento se toman de la hoja Programas. Introduzca sus partidas de coste y los indicadores, y la hoja devuelve la base elegible, la ayuda, su coste neto y el porcentaje de subvención efectivo.</t>
        </is>
      </c>
    </row>
    <row r="8" ht="30" customHeight="1">
      <c r="A8" s="4" t="inlineStr">
        <is>
          <t>4. Elegibilidad: recorra la lista. Son las condiciones que deciden una solicitud — y los trámites (comunicación previa, prenotazione, inicio de los trabajos, de minimis) que tumban una solicitud a posteriori.</t>
        </is>
      </c>
    </row>
    <row r="9" ht="30" customHeight="1">
      <c r="A9" s="4" t="inlineStr">
        <is>
          <t>5. Indicadores: declare la línea de base que mide hoy y el objetivo que asume, con el método, la fuente de datos, el intervalo de muestreo, cuánto tiempo conserva los datos y qué le enseñaría a un verificador. Los evaluadores puntúan indicadores medibles y verificables — y una visita de comprobación años después vuelve a pedir las mismas cifras.</t>
        </is>
      </c>
    </row>
    <row r="10" ht="30" customHeight="1">
      <c r="A10" s="4" t="inlineStr">
        <is>
          <t>6. Hitos: planifique el proyecto de modo que la línea de base se mida antes de encargar nada y el resultado se mida después de la misma forma. La hoja avisa cuando el pedido va por delante de la línea de base.</t>
        </is>
      </c>
    </row>
    <row r="11" ht="30" customHeight="1">
      <c r="A11" s="4" t="inlineStr">
        <is>
          <t>7. Fuentes: todas las URL, clasificadas como oficiales o secundarias, con la fecha que muestra la fuente o la fecha en que se consultó.</t>
        </is>
      </c>
    </row>
    <row r="13">
      <c r="A13" s="4" t="inlineStr">
        <is>
          <t>Las celdas sombreadas son para que las rellene usted. Las celdas con fondo gris están calculadas — no las sobrescriba.</t>
        </is>
      </c>
    </row>
    <row r="14" ht="44" customHeight="1">
      <c r="A14" s="5" t="inlineStr">
        <is>
          <t>Esto es una herramienta de planificación, no asesoramiento sobre ayudas. Los porcentajes, los topes y las listas de costes elegibles cambian, los presupuestos se agotan a mitad de año y la documentación de la convocatoria siempre prevalece. Consulte la convocatoria vigente en la propia página del organismo antes de comprometerse a nada.</t>
        </is>
      </c>
    </row>
    <row r="15">
      <c r="A15" s="4" t="inlineStr">
        <is>
          <t>Situación a 22 de septiembre de 2026. Las reglas de los programas, los porcentajes y las estadísticas cambian — consulte la fuente oficial antes de apoyarse en cualquier cifra de este libro.</t>
        </is>
      </c>
    </row>
    <row r="16">
      <c r="A16" s="6" t="inlineStr">
        <is>
          <t>Publicado por TEEPTRAK SAS (software de monitorización de la producción y OEE), París · Chicago · Shenzhen · Bucarest. De uso y difusión libres.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País</t>
        </is>
      </c>
      <c r="C1" s="7" t="inlineStr">
        <is>
          <t>Programa (nombre oficial)</t>
        </is>
      </c>
      <c r="D1" s="7" t="inlineStr">
        <is>
          <t>Equivalente en inglés</t>
        </is>
      </c>
      <c r="E1" s="7" t="inlineStr">
        <is>
          <t>Organismo</t>
        </is>
      </c>
      <c r="F1" s="7" t="inlineStr">
        <is>
          <t>Instrumento</t>
        </is>
      </c>
      <c r="G1" s="7" t="inlineStr">
        <is>
          <t>Qué financia</t>
        </is>
      </c>
      <c r="H1" s="7" t="inlineStr">
        <is>
          <t>Porcentaje (publicado)</t>
        </is>
      </c>
      <c r="I1" s="7" t="inlineStr">
        <is>
          <t>Porcentaje que usa la hoja Presupuesto</t>
        </is>
      </c>
      <c r="J1" s="7" t="inlineStr">
        <is>
          <t>Mínimo</t>
        </is>
      </c>
      <c r="K1" s="7" t="inlineStr">
        <is>
          <t>Máximo</t>
        </is>
      </c>
      <c r="L1" s="7" t="inlineStr">
        <is>
          <t>Moneda</t>
        </is>
      </c>
      <c r="M1" s="7" t="inlineStr">
        <is>
          <t>Sobre qué actúa el máximo</t>
        </is>
      </c>
      <c r="N1" s="7" t="inlineStr">
        <is>
          <t>Situación</t>
        </is>
      </c>
      <c r="O1" s="7" t="inlineStr">
        <is>
          <t>Situación a 22 de septiembre de 2026</t>
        </is>
      </c>
      <c r="P1" s="7" t="inlineStr">
        <is>
          <t>Notas, salvedades y discrepancias</t>
        </is>
      </c>
      <c r="Q1" s="7" t="inlineStr">
        <is>
          <t>Página oficial</t>
        </is>
      </c>
    </row>
    <row r="2">
      <c r="A2" s="8" t="n">
        <v>1</v>
      </c>
      <c r="B2" s="8" t="inlineStr">
        <is>
          <t>Italia</t>
        </is>
      </c>
      <c r="C2" s="8" t="inlineStr">
        <is>
          <t>Transizione 5.0 (credito d’imposta)</t>
        </is>
      </c>
      <c r="D2" s="8" t="inlineStr">
        <is>
          <t>Transition 5.0 tax credit</t>
        </is>
      </c>
      <c r="E2" s="8" t="inlineStr">
        <is>
          <t>MIMIT / GSE</t>
        </is>
      </c>
      <c r="F2" s="8" t="inlineStr">
        <is>
          <t>Crédito fiscal</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coste elegible</t>
        </is>
      </c>
      <c r="N2" s="11" t="inlineStr">
        <is>
          <t>CERRADO</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Italia</t>
        </is>
      </c>
      <c r="C3" s="8" t="inlineStr">
        <is>
          <t>Nuovo Piano Transizione 5.0 – Iperammortamento</t>
        </is>
      </c>
      <c r="D3" s="8" t="inlineStr">
        <is>
          <t>New Transition 5.0 plan – super-depreciation</t>
        </is>
      </c>
      <c r="E3" s="8" t="inlineStr">
        <is>
          <t>MIMIT / GSE</t>
        </is>
      </c>
      <c r="F3" s="8" t="inlineStr">
        <is>
          <t>Deducción fiscal adicional</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coste elegible</t>
        </is>
      </c>
      <c r="N3" s="11" t="inlineStr">
        <is>
          <t>ABIERTO</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Italia</t>
        </is>
      </c>
      <c r="C4" s="8" t="inlineStr">
        <is>
          <t>Nuova Sabatini (beni strumentali)</t>
        </is>
      </c>
      <c r="D4" s="8" t="inlineStr">
        <is>
          <t>Nuova Sabatini capital-goods scheme</t>
        </is>
      </c>
      <c r="E4" s="8" t="inlineStr">
        <is>
          <t>MIMIT</t>
        </is>
      </c>
      <c r="F4" s="8" t="inlineStr">
        <is>
          <t>Bonificación de intereses</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el préstamo o la inversión</t>
        </is>
      </c>
      <c r="N4" s="11" t="inlineStr">
        <is>
          <t>ABIERTO</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Alemania</t>
        </is>
      </c>
      <c r="C5" s="8" t="inlineStr">
        <is>
          <t>EEW Modul 3 – MSR, Sensorik und Energiemanagement-Software</t>
        </is>
      </c>
      <c r="D5" s="8" t="inlineStr">
        <is>
          <t>Federal energy-efficiency programme, Module 3</t>
        </is>
      </c>
      <c r="E5" s="8" t="inlineStr">
        <is>
          <t>BAFA / FZD portal</t>
        </is>
      </c>
      <c r="F5" s="8" t="inlineStr">
        <is>
          <t>Subvención</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no indicado</t>
        </is>
      </c>
      <c r="K5" s="10" t="n">
        <v>20000000</v>
      </c>
      <c r="L5" s="8" t="inlineStr">
        <is>
          <t>EUR</t>
        </is>
      </c>
      <c r="M5" s="8" t="inlineStr">
        <is>
          <t>la ayuda</t>
        </is>
      </c>
      <c r="N5" s="11" t="inlineStr">
        <is>
          <t>ABIERTO</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Alemania</t>
        </is>
      </c>
      <c r="C6" s="8" t="inlineStr">
        <is>
          <t>EEW Modul 4 Basisförderung</t>
        </is>
      </c>
      <c r="D6" s="8" t="inlineStr">
        <is>
          <t>Federal energy-efficiency programme, Module 4 basic funding</t>
        </is>
      </c>
      <c r="E6" s="8" t="inlineStr">
        <is>
          <t>BAFA</t>
        </is>
      </c>
      <c r="F6" s="8" t="inlineStr">
        <is>
          <t>Subvención</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la ayuda</t>
        </is>
      </c>
      <c r="N6" s="11" t="inlineStr">
        <is>
          <t>ABIERTO</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Alemania (Bavaria)</t>
        </is>
      </c>
      <c r="C7" s="8" t="inlineStr">
        <is>
          <t>Digitalbonus Bayern</t>
        </is>
      </c>
      <c r="D7" s="8" t="inlineStr">
        <is>
          <t>Bavarian digital bonus</t>
        </is>
      </c>
      <c r="E7" s="8" t="inlineStr">
        <is>
          <t>StMWi Bayern</t>
        </is>
      </c>
      <c r="F7" s="8" t="inlineStr">
        <is>
          <t>Subvención</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la ayuda</t>
        </is>
      </c>
      <c r="N7" s="11" t="inlineStr">
        <is>
          <t>EN PAUSA</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Alemania (North Rhine-Westphalia)</t>
        </is>
      </c>
      <c r="C8" s="8" t="inlineStr">
        <is>
          <t>Mittelstand Innovativ &amp; Digital – MID-Digitalisierung</t>
        </is>
      </c>
      <c r="D8" s="8" t="inlineStr">
        <is>
          <t>SME innovation and digitalisation</t>
        </is>
      </c>
      <c r="E8" s="8" t="inlineStr">
        <is>
          <t>NRW.BANK</t>
        </is>
      </c>
      <c r="F8" s="8" t="inlineStr">
        <is>
          <t>Subvención</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la ayuda</t>
        </is>
      </c>
      <c r="N8" s="11" t="inlineStr">
        <is>
          <t>ABIERTO</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Alemania</t>
        </is>
      </c>
      <c r="C9" s="8" t="inlineStr">
        <is>
          <t>Digital Jetzt</t>
        </is>
      </c>
      <c r="D9" s="8" t="inlineStr">
        <is>
          <t>Digital Now</t>
        </is>
      </c>
      <c r="E9" s="8" t="inlineStr">
        <is>
          <t>BMWK</t>
        </is>
      </c>
      <c r="F9" s="8" t="inlineStr">
        <is>
          <t>Ninguno — cerrado o derogado</t>
        </is>
      </c>
      <c r="G9" s="8" t="inlineStr">
        <is>
          <t>—</t>
        </is>
      </c>
      <c r="H9" s="8" t="inlineStr">
        <is>
          <t>—</t>
        </is>
      </c>
      <c r="I9" s="8" t="inlineStr">
        <is>
          <t>no indicado</t>
        </is>
      </c>
      <c r="J9" s="8" t="inlineStr">
        <is>
          <t>—</t>
        </is>
      </c>
      <c r="K9" s="8" t="inlineStr">
        <is>
          <t>—</t>
        </is>
      </c>
      <c r="L9" s="8" t="inlineStr">
        <is>
          <t>EUR</t>
        </is>
      </c>
      <c r="M9" s="8" t="inlineStr">
        <is>
          <t>nada indicado</t>
        </is>
      </c>
      <c r="N9" s="11" t="inlineStr">
        <is>
          <t>FINALIZADO</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España</t>
        </is>
      </c>
      <c r="C10" s="8" t="inlineStr">
        <is>
          <t>Deducción por innovación tecnológica (IT), LIS</t>
        </is>
      </c>
      <c r="D10" s="8" t="inlineStr">
        <is>
          <t>Technological innovation tax deduction</t>
        </is>
      </c>
      <c r="E10" s="8" t="inlineStr">
        <is>
          <t>AEAT</t>
        </is>
      </c>
      <c r="F10" s="8" t="inlineStr">
        <is>
          <t>Crédito fiscal</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coste elegible</t>
        </is>
      </c>
      <c r="N10" s="11" t="inlineStr">
        <is>
          <t>PERMANENTE</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España</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Subvención</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no indicado</t>
        </is>
      </c>
      <c r="J11" s="8" t="inlineStr">
        <is>
          <t>no indicado</t>
        </is>
      </c>
      <c r="K11" s="8" t="inlineStr">
        <is>
          <t>no indicado</t>
        </is>
      </c>
      <c r="L11" s="8" t="inlineStr">
        <is>
          <t>EUR</t>
        </is>
      </c>
      <c r="M11" s="8" t="inlineStr">
        <is>
          <t>nada indicado</t>
        </is>
      </c>
      <c r="N11" s="11" t="inlineStr">
        <is>
          <t>ABIERTO</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España</t>
        </is>
      </c>
      <c r="C12" s="8" t="inlineStr">
        <is>
          <t>PERTE de Descarbonización Industrial, Línea 1 (2026)</t>
        </is>
      </c>
      <c r="D12" s="8" t="inlineStr">
        <is>
          <t>Industrial decarbonisation PERTE, Line 1</t>
        </is>
      </c>
      <c r="E12" s="8" t="inlineStr">
        <is>
          <t>MINCOTUR</t>
        </is>
      </c>
      <c r="F12" s="8" t="inlineStr">
        <is>
          <t>Subvención</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no indicado</t>
        </is>
      </c>
      <c r="J12" s="8" t="inlineStr">
        <is>
          <t>—</t>
        </is>
      </c>
      <c r="K12" s="10" t="n">
        <v>200000000</v>
      </c>
      <c r="L12" s="8" t="inlineStr">
        <is>
          <t>EUR</t>
        </is>
      </c>
      <c r="M12" s="8" t="inlineStr">
        <is>
          <t>la ayuda</t>
        </is>
      </c>
      <c r="N12" s="11" t="inlineStr">
        <is>
          <t>CERRADO</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España</t>
        </is>
      </c>
      <c r="C13" s="8" t="inlineStr">
        <is>
          <t>Kit Digital (Segmento III)</t>
        </is>
      </c>
      <c r="D13" s="8" t="inlineStr">
        <is>
          <t>Kit Digital, Segment III</t>
        </is>
      </c>
      <c r="E13" s="8" t="inlineStr">
        <is>
          <t>Red.es</t>
        </is>
      </c>
      <c r="F13" s="8" t="inlineStr">
        <is>
          <t>Subvención</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la ayuda</t>
        </is>
      </c>
      <c r="N13" s="11" t="inlineStr">
        <is>
          <t>CERRADO</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Subvención</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no indicado</t>
        </is>
      </c>
      <c r="L14" s="8" t="inlineStr">
        <is>
          <t>EUR</t>
        </is>
      </c>
      <c r="M14" s="8" t="inlineStr">
        <is>
          <t>nada indicado</t>
        </is>
      </c>
      <c r="N14" s="11" t="inlineStr">
        <is>
          <t>ABIERTO</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Subvención</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no indicado</t>
        </is>
      </c>
      <c r="L15" s="8" t="inlineStr">
        <is>
          <t>EUR</t>
        </is>
      </c>
      <c r="M15" s="8" t="inlineStr">
        <is>
          <t>nada indicado</t>
        </is>
      </c>
      <c r="N15" s="11" t="inlineStr">
        <is>
          <t>ABIERTO</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Países Bajos</t>
        </is>
      </c>
      <c r="C16" s="8" t="inlineStr">
        <is>
          <t>Energie-investeringsaftrek (EIA)</t>
        </is>
      </c>
      <c r="D16" s="8" t="inlineStr">
        <is>
          <t>Energy investment allowance</t>
        </is>
      </c>
      <c r="E16" s="8" t="inlineStr">
        <is>
          <t>Belastingdienst / RVO</t>
        </is>
      </c>
      <c r="F16" s="8" t="inlineStr">
        <is>
          <t>Deducción fiscal adicional</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coste elegible</t>
        </is>
      </c>
      <c r="N16" s="11" t="inlineStr">
        <is>
          <t>PERMANENTE</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Países Bajos</t>
        </is>
      </c>
      <c r="C17" s="8" t="inlineStr">
        <is>
          <t>WBSO (S&amp;O-afdrachtvermindering)</t>
        </is>
      </c>
      <c r="D17" s="8" t="inlineStr">
        <is>
          <t>R&amp;D payroll tax credit</t>
        </is>
      </c>
      <c r="E17" s="8" t="inlineStr">
        <is>
          <t>RVO</t>
        </is>
      </c>
      <c r="F17" s="8" t="inlineStr">
        <is>
          <t>Crédito fiscal</t>
        </is>
      </c>
      <c r="G17" s="8" t="inlineStr">
        <is>
          <t>Development and research work, including software development — the customer’s own development effort, not the purchase of an off-the-shelf system.</t>
        </is>
      </c>
      <c r="H17" s="8" t="inlineStr">
        <is>
          <t>rates not verified</t>
        </is>
      </c>
      <c r="I17" s="8" t="inlineStr">
        <is>
          <t>no indicado</t>
        </is>
      </c>
      <c r="J17" s="8" t="inlineStr">
        <is>
          <t>no indicado</t>
        </is>
      </c>
      <c r="K17" s="8" t="inlineStr">
        <is>
          <t>no indicado</t>
        </is>
      </c>
      <c r="L17" s="8" t="inlineStr">
        <is>
          <t>EUR</t>
        </is>
      </c>
      <c r="M17" s="8" t="inlineStr">
        <is>
          <t>nada indicado</t>
        </is>
      </c>
      <c r="N17" s="11" t="inlineStr">
        <is>
          <t>PERMANENTE</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Países Bajos</t>
        </is>
      </c>
      <c r="C18" s="8" t="inlineStr">
        <is>
          <t>SLIM-mkb</t>
        </is>
      </c>
      <c r="D18" s="8" t="inlineStr">
        <is>
          <t>SME learning and development scheme</t>
        </is>
      </c>
      <c r="E18" s="8" t="inlineStr">
        <is>
          <t>Uitvoering van Beleid SZW</t>
        </is>
      </c>
      <c r="F18" s="8" t="inlineStr">
        <is>
          <t>Subvención</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la ayuda</t>
        </is>
      </c>
      <c r="N18" s="11" t="inlineStr">
        <is>
          <t>CERRADO</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Bélgica (federal)</t>
        </is>
      </c>
      <c r="C19" s="8" t="inlineStr">
        <is>
          <t>Investeringsaftrek — verhoogde thematische aftrek</t>
        </is>
      </c>
      <c r="D19" s="8" t="inlineStr">
        <is>
          <t>Increased thematic investment deduction</t>
        </is>
      </c>
      <c r="E19" s="8" t="inlineStr">
        <is>
          <t>FOD Financiën (via the VLAIO subsidy database)</t>
        </is>
      </c>
      <c r="F19" s="8" t="inlineStr">
        <is>
          <t>Deducción fiscal adicional</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nada indicado</t>
        </is>
      </c>
      <c r="N19" s="11" t="inlineStr">
        <is>
          <t>PERMANENTE</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Bélgica (federal)</t>
        </is>
      </c>
      <c r="C20" s="8" t="inlineStr">
        <is>
          <t>Investeringsaftrek — digitale investeringen</t>
        </is>
      </c>
      <c r="D20" s="8" t="inlineStr">
        <is>
          <t>Increased basic deduction for digital investments</t>
        </is>
      </c>
      <c r="E20" s="8" t="inlineStr">
        <is>
          <t>FOD Financiën</t>
        </is>
      </c>
      <c r="F20" s="8" t="inlineStr">
        <is>
          <t>Deducción fiscal adicional</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nada indicado</t>
        </is>
      </c>
      <c r="N20" s="11" t="inlineStr">
        <is>
          <t>PERMANENTE</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Bélgica (Flanders)</t>
        </is>
      </c>
      <c r="C21" s="8" t="inlineStr">
        <is>
          <t>GREEN investeringssteun</t>
        </is>
      </c>
      <c r="D21" s="8" t="inlineStr">
        <is>
          <t>GREEN investment support</t>
        </is>
      </c>
      <c r="E21" s="8" t="inlineStr">
        <is>
          <t>VLAIO</t>
        </is>
      </c>
      <c r="F21" s="8" t="inlineStr">
        <is>
          <t>Subvención</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la ayuda</t>
        </is>
      </c>
      <c r="N21" s="11" t="inlineStr">
        <is>
          <t>ABIERTO</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Bélgica (Flanders)</t>
        </is>
      </c>
      <c r="C22" s="8" t="inlineStr">
        <is>
          <t>Ecologiepremie+</t>
        </is>
      </c>
      <c r="D22" s="8" t="inlineStr">
        <is>
          <t>Ecology premium+</t>
        </is>
      </c>
      <c r="E22" s="8" t="inlineStr">
        <is>
          <t>VLAIO</t>
        </is>
      </c>
      <c r="F22" s="8" t="inlineStr">
        <is>
          <t>Subvención</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no indicado</t>
        </is>
      </c>
      <c r="J22" s="8" t="inlineStr">
        <is>
          <t>—</t>
        </is>
      </c>
      <c r="K22" s="10" t="n">
        <v>1000000</v>
      </c>
      <c r="L22" s="8" t="inlineStr">
        <is>
          <t>EUR</t>
        </is>
      </c>
      <c r="M22" s="8" t="inlineStr">
        <is>
          <t>la ayuda</t>
        </is>
      </c>
      <c r="N22" s="11" t="inlineStr">
        <is>
          <t>ABIERTO</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Bélgica (Flanders)</t>
        </is>
      </c>
      <c r="C23" s="8" t="inlineStr">
        <is>
          <t>kmo-portefeuille</t>
        </is>
      </c>
      <c r="D23" s="8" t="inlineStr">
        <is>
          <t>SME portfolio</t>
        </is>
      </c>
      <c r="E23" s="8" t="inlineStr">
        <is>
          <t>VLAIO</t>
        </is>
      </c>
      <c r="F23" s="8" t="inlineStr">
        <is>
          <t>Subvención</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la ayuda</t>
        </is>
      </c>
      <c r="N23" s="11" t="inlineStr">
        <is>
          <t>ABIERTO</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Bélgica (Wallonia)</t>
        </is>
      </c>
      <c r="C24" s="8" t="inlineStr">
        <is>
          <t>Chèque « Maturité numérique »</t>
        </is>
      </c>
      <c r="D24" s="8" t="inlineStr">
        <is>
          <t>Digital maturity cheque</t>
        </is>
      </c>
      <c r="E24" s="8" t="inlineStr">
        <is>
          <t>SPW — chèques-entreprises</t>
        </is>
      </c>
      <c r="F24" s="8" t="inlineStr">
        <is>
          <t>Subvención</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la ayuda</t>
        </is>
      </c>
      <c r="N24" s="11" t="inlineStr">
        <is>
          <t>ABIERTO</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Bélgica (Wallonia)</t>
        </is>
      </c>
      <c r="C25" s="8" t="inlineStr">
        <is>
          <t>Chèques énergie (audit global, partiel, de suivi, étude de faisabilité)</t>
        </is>
      </c>
      <c r="D25" s="8" t="inlineStr">
        <is>
          <t>Energy cheques</t>
        </is>
      </c>
      <c r="E25" s="8" t="inlineStr">
        <is>
          <t>SPW — chèques-entreprises</t>
        </is>
      </c>
      <c r="F25" s="8" t="inlineStr">
        <is>
          <t>Subvención</t>
        </is>
      </c>
      <c r="G25" s="8" t="inlineStr">
        <is>
          <t>Labelled providers’ audit and feasibility work; not equipment purchase.</t>
        </is>
      </c>
      <c r="H25" s="8" t="inlineStr">
        <is>
          <t>75%</t>
        </is>
      </c>
      <c r="I25" s="9" t="n">
        <v>0.75</v>
      </c>
      <c r="J25" s="8" t="inlineStr">
        <is>
          <t>—</t>
        </is>
      </c>
      <c r="K25" s="10" t="n">
        <v>8000</v>
      </c>
      <c r="L25" s="8" t="inlineStr">
        <is>
          <t>EUR</t>
        </is>
      </c>
      <c r="M25" s="8" t="inlineStr">
        <is>
          <t>la ayuda</t>
        </is>
      </c>
      <c r="N25" s="11" t="inlineStr">
        <is>
          <t>ABIERTO</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Austria</t>
        </is>
      </c>
      <c r="C26" s="8" t="inlineStr">
        <is>
          <t>UFI – Energiesparmaßnahmen (Umweltförderung im Inland)</t>
        </is>
      </c>
      <c r="D26" s="8" t="inlineStr">
        <is>
          <t>Energy-saving measures in enterprises</t>
        </is>
      </c>
      <c r="E26" s="8" t="inlineStr">
        <is>
          <t>Kommunalkredit Public Consulting / BMK</t>
        </is>
      </c>
      <c r="F26" s="8" t="inlineStr">
        <is>
          <t>Subvención</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la ayuda</t>
        </is>
      </c>
      <c r="N26" s="11" t="inlineStr">
        <is>
          <t>ABIERTO</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Austria</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Subvención</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no indicado</t>
        </is>
      </c>
      <c r="J27" s="8" t="inlineStr">
        <is>
          <t>no indicado</t>
        </is>
      </c>
      <c r="K27" s="8" t="inlineStr">
        <is>
          <t>no indicado</t>
        </is>
      </c>
      <c r="L27" s="8" t="inlineStr">
        <is>
          <t>EUR</t>
        </is>
      </c>
      <c r="M27" s="8" t="inlineStr">
        <is>
          <t>nada indicado</t>
        </is>
      </c>
      <c r="N27" s="11" t="inlineStr">
        <is>
          <t>ABIERTO</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Austria</t>
        </is>
      </c>
      <c r="C28" s="8" t="inlineStr">
        <is>
          <t>Energieeffizienz-Ausschreibung Juli 2026 (UFI)</t>
        </is>
      </c>
      <c r="D28" s="8" t="inlineStr">
        <is>
          <t>Energy-efficiency tender, July 2026</t>
        </is>
      </c>
      <c r="E28" s="8" t="inlineStr">
        <is>
          <t>Kommunalkredit Public Consulting</t>
        </is>
      </c>
      <c r="F28" s="8" t="inlineStr">
        <is>
          <t>Subvención</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no indicado</t>
        </is>
      </c>
      <c r="J28" s="10" t="n">
        <v>1000000</v>
      </c>
      <c r="K28" s="8" t="inlineStr">
        <is>
          <t>no indicado</t>
        </is>
      </c>
      <c r="L28" s="8" t="inlineStr">
        <is>
          <t>EUR</t>
        </is>
      </c>
      <c r="M28" s="8" t="inlineStr">
        <is>
          <t>nada indicado</t>
        </is>
      </c>
      <c r="N28" s="11" t="inlineStr">
        <is>
          <t>ABIERTO</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Austria</t>
        </is>
      </c>
      <c r="C29" s="8" t="inlineStr">
        <is>
          <t>KMU.DIGITAL</t>
        </is>
      </c>
      <c r="D29" s="8" t="inlineStr">
        <is>
          <t>SME digital</t>
        </is>
      </c>
      <c r="E29" s="8" t="inlineStr">
        <is>
          <t>aws / BMWET</t>
        </is>
      </c>
      <c r="F29" s="8" t="inlineStr">
        <is>
          <t>Ninguno — cerrado o derogado</t>
        </is>
      </c>
      <c r="G29" s="8" t="inlineStr">
        <is>
          <t>—</t>
        </is>
      </c>
      <c r="H29" s="8" t="inlineStr">
        <is>
          <t>—</t>
        </is>
      </c>
      <c r="I29" s="8" t="inlineStr">
        <is>
          <t>no indicado</t>
        </is>
      </c>
      <c r="J29" s="8" t="inlineStr">
        <is>
          <t>—</t>
        </is>
      </c>
      <c r="K29" s="8" t="inlineStr">
        <is>
          <t>—</t>
        </is>
      </c>
      <c r="L29" s="8" t="inlineStr">
        <is>
          <t>EUR</t>
        </is>
      </c>
      <c r="M29" s="8" t="inlineStr">
        <is>
          <t>nada indicado</t>
        </is>
      </c>
      <c r="N29" s="11" t="inlineStr">
        <is>
          <t>FINALIZADO</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Suecia</t>
        </is>
      </c>
      <c r="C30" s="8" t="inlineStr">
        <is>
          <t>Klimatklivet</t>
        </is>
      </c>
      <c r="D30" s="8" t="inlineStr">
        <is>
          <t>The climate leap</t>
        </is>
      </c>
      <c r="E30" s="8" t="inlineStr">
        <is>
          <t>Naturvårdsverket</t>
        </is>
      </c>
      <c r="F30" s="8" t="inlineStr">
        <is>
          <t>Subvención</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no indicado</t>
        </is>
      </c>
      <c r="J30" s="8" t="inlineStr">
        <is>
          <t>no indicado</t>
        </is>
      </c>
      <c r="K30" s="8" t="inlineStr">
        <is>
          <t>no indicado</t>
        </is>
      </c>
      <c r="L30" s="8" t="inlineStr">
        <is>
          <t>EUR</t>
        </is>
      </c>
      <c r="M30" s="8" t="inlineStr">
        <is>
          <t>nada indicado</t>
        </is>
      </c>
      <c r="N30" s="11" t="inlineStr">
        <is>
          <t>CERRADO</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Suecia</t>
        </is>
      </c>
      <c r="C31" s="8" t="inlineStr">
        <is>
          <t>Energisteget / energikartläggningsstöd</t>
        </is>
      </c>
      <c r="D31" s="8" t="inlineStr">
        <is>
          <t>Energy step / energy-audit support</t>
        </is>
      </c>
      <c r="E31" s="8" t="inlineStr">
        <is>
          <t>Energimyndigheten</t>
        </is>
      </c>
      <c r="F31" s="8" t="inlineStr">
        <is>
          <t>Ninguno — cerrado o derogado</t>
        </is>
      </c>
      <c r="G31" s="8" t="inlineStr">
        <is>
          <t>—</t>
        </is>
      </c>
      <c r="H31" s="8" t="inlineStr">
        <is>
          <t>—</t>
        </is>
      </c>
      <c r="I31" s="8" t="inlineStr">
        <is>
          <t>no indicado</t>
        </is>
      </c>
      <c r="J31" s="8" t="inlineStr">
        <is>
          <t>—</t>
        </is>
      </c>
      <c r="K31" s="8" t="inlineStr">
        <is>
          <t>—</t>
        </is>
      </c>
      <c r="L31" s="8" t="inlineStr">
        <is>
          <t>EUR</t>
        </is>
      </c>
      <c r="M31" s="8" t="inlineStr">
        <is>
          <t>nada indicado</t>
        </is>
      </c>
      <c r="N31" s="11" t="inlineStr">
        <is>
          <t>NO VERIFICADO</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Dinamarca</t>
        </is>
      </c>
      <c r="C32" s="8" t="inlineStr">
        <is>
          <t>Erhvervspuljen (Erhvervstilskud til energieffektiviseringer)</t>
        </is>
      </c>
      <c r="D32" s="8" t="inlineStr">
        <is>
          <t>Business pool for energy efficiency and CO₂ reduction</t>
        </is>
      </c>
      <c r="E32" s="8" t="inlineStr">
        <is>
          <t>Energistyrelsen</t>
        </is>
      </c>
      <c r="F32" s="8" t="inlineStr">
        <is>
          <t>Subvención</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no indicado</t>
        </is>
      </c>
      <c r="L32" s="8" t="inlineStr">
        <is>
          <t>DKK</t>
        </is>
      </c>
      <c r="M32" s="8" t="inlineStr">
        <is>
          <t>nada indicado</t>
        </is>
      </c>
      <c r="N32" s="11" t="inlineStr">
        <is>
          <t>NO VERIFICADO</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Dinamarca</t>
        </is>
      </c>
      <c r="C33" s="8" t="inlineStr">
        <is>
          <t>SMV:Digital (rådgivertilskud)</t>
        </is>
      </c>
      <c r="D33" s="8" t="inlineStr">
        <is>
          <t>SME Digital advisory grant</t>
        </is>
      </c>
      <c r="E33" s="8" t="inlineStr">
        <is>
          <t>Erhvervsstyrelsen / Virksomhedsguiden</t>
        </is>
      </c>
      <c r="F33" s="8" t="inlineStr">
        <is>
          <t>Subvención</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la ayuda</t>
        </is>
      </c>
      <c r="N33" s="11" t="inlineStr">
        <is>
          <t>ABIERTO</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Finlandia</t>
        </is>
      </c>
      <c r="C34" s="8" t="inlineStr">
        <is>
          <t>Energiatuki</t>
        </is>
      </c>
      <c r="D34" s="8" t="inlineStr">
        <is>
          <t>Energy aid</t>
        </is>
      </c>
      <c r="E34" s="8" t="inlineStr">
        <is>
          <t>Business Finland</t>
        </is>
      </c>
      <c r="F34" s="8" t="inlineStr">
        <is>
          <t>Subvención</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coste elegible</t>
        </is>
      </c>
      <c r="N34" s="11" t="inlineStr">
        <is>
          <t>ABIERTO</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Suiza</t>
        </is>
      </c>
      <c r="C35" s="8" t="inlineStr">
        <is>
          <t>ProKilowatt — Programme</t>
        </is>
      </c>
      <c r="D35" s="8" t="inlineStr">
        <is>
          <t>ProKilowatt, programme route</t>
        </is>
      </c>
      <c r="E35" s="8" t="inlineStr">
        <is>
          <t>Swiss Federal Office of Energy (SFOE/BFE)</t>
        </is>
      </c>
      <c r="F35" s="8" t="inlineStr">
        <is>
          <t>Subvención</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coste elegible</t>
        </is>
      </c>
      <c r="N35" s="11" t="inlineStr">
        <is>
          <t>CERRADO</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Suiza</t>
        </is>
      </c>
      <c r="C36" s="8" t="inlineStr">
        <is>
          <t>ProKilowatt — Projekte</t>
        </is>
      </c>
      <c r="D36" s="8" t="inlineStr">
        <is>
          <t>ProKilowatt, project route</t>
        </is>
      </c>
      <c r="E36" s="8" t="inlineStr">
        <is>
          <t>Swiss Federal Office of Energy (SFOE/BFE)</t>
        </is>
      </c>
      <c r="F36" s="8" t="inlineStr">
        <is>
          <t>Subvención</t>
        </is>
      </c>
      <c r="G36" s="8" t="inlineStr">
        <is>
          <t>Individual efficiency projects submitted through the competitive tender.</t>
        </is>
      </c>
      <c r="H36" s="8" t="inlineStr">
        <is>
          <t>not stated on the SFOE page</t>
        </is>
      </c>
      <c r="I36" s="8" t="inlineStr">
        <is>
          <t>no indicado</t>
        </is>
      </c>
      <c r="J36" s="8" t="inlineStr">
        <is>
          <t>no indicado</t>
        </is>
      </c>
      <c r="K36" s="10" t="n">
        <v>6000000</v>
      </c>
      <c r="L36" s="8" t="inlineStr">
        <is>
          <t>CHF</t>
        </is>
      </c>
      <c r="M36" s="8" t="inlineStr">
        <is>
          <t>la ayuda</t>
        </is>
      </c>
      <c r="N36" s="11" t="inlineStr">
        <is>
          <t>ABIERTO</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Türkiye</t>
        </is>
      </c>
      <c r="C37" s="8" t="inlineStr">
        <is>
          <t>KOBİ Dijital Dönüşüm Destek Programı</t>
        </is>
      </c>
      <c r="D37" s="8" t="inlineStr">
        <is>
          <t>SME digital transformation support</t>
        </is>
      </c>
      <c r="E37" s="8" t="inlineStr">
        <is>
          <t>KOSGEB (EBRD-funded)</t>
        </is>
      </c>
      <c r="F37" s="8" t="inlineStr">
        <is>
          <t>Préstamo — intereses cubiertos</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no indicado</t>
        </is>
      </c>
      <c r="J37" s="10" t="n">
        <v>1000000</v>
      </c>
      <c r="K37" s="10" t="n">
        <v>20000000</v>
      </c>
      <c r="L37" s="8" t="inlineStr">
        <is>
          <t>TRY</t>
        </is>
      </c>
      <c r="M37" s="8" t="inlineStr">
        <is>
          <t>el préstamo o la inversión</t>
        </is>
      </c>
      <c r="N37" s="11" t="inlineStr">
        <is>
          <t>ABIERTO</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Türkiye</t>
        </is>
      </c>
      <c r="C38" s="8" t="inlineStr">
        <is>
          <t>Kapasite Geliştirme Destek Programı</t>
        </is>
      </c>
      <c r="D38" s="8" t="inlineStr">
        <is>
          <t>Capacity development support programme</t>
        </is>
      </c>
      <c r="E38" s="8" t="inlineStr">
        <is>
          <t>KOSGEB</t>
        </is>
      </c>
      <c r="F38" s="8" t="inlineStr">
        <is>
          <t>Préstamo — intereses cubiertos</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no indicado</t>
        </is>
      </c>
      <c r="J38" s="8" t="inlineStr">
        <is>
          <t>—</t>
        </is>
      </c>
      <c r="K38" s="10" t="n">
        <v>20000000</v>
      </c>
      <c r="L38" s="8" t="inlineStr">
        <is>
          <t>TRY</t>
        </is>
      </c>
      <c r="M38" s="8" t="inlineStr">
        <is>
          <t>el préstamo o la inversión</t>
        </is>
      </c>
      <c r="N38" s="11" t="inlineStr">
        <is>
          <t>CERRADO</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Türkiye</t>
        </is>
      </c>
      <c r="C39" s="8" t="inlineStr">
        <is>
          <t>Yeşil Sanayi Destek Programı – Sanayide Temiz ve Döngüsel Ekonomi</t>
        </is>
      </c>
      <c r="D39" s="8" t="inlineStr">
        <is>
          <t>Green industry – clean and circular economy in manufacturing</t>
        </is>
      </c>
      <c r="E39" s="8" t="inlineStr">
        <is>
          <t>KOSGEB (World Bank)</t>
        </is>
      </c>
      <c r="F39" s="8" t="inlineStr">
        <is>
          <t>Subvención</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la ayuda</t>
        </is>
      </c>
      <c r="N39" s="11" t="inlineStr">
        <is>
          <t>NO VERIFICADO</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Türkiye</t>
        </is>
      </c>
      <c r="C40" s="8" t="inlineStr">
        <is>
          <t>Yeşil Sanayi Destek Programı – güneş enerjisi yatırımları</t>
        </is>
      </c>
      <c r="D40" s="8" t="inlineStr">
        <is>
          <t>Green industry – solar investment</t>
        </is>
      </c>
      <c r="E40" s="8" t="inlineStr">
        <is>
          <t>KOSGEB (World Bank)</t>
        </is>
      </c>
      <c r="F40" s="8" t="inlineStr">
        <is>
          <t>Subvención</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la ayuda</t>
        </is>
      </c>
      <c r="N40" s="11" t="inlineStr">
        <is>
          <t>NO VERIFICADO</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Türkiye</t>
        </is>
      </c>
      <c r="C41" s="8" t="inlineStr">
        <is>
          <t>TÜBİTAK 1501 Sanayi Ar-Ge Destek Programı</t>
        </is>
      </c>
      <c r="D41" s="8" t="inlineStr">
        <is>
          <t>Industrial R&amp;D support programme</t>
        </is>
      </c>
      <c r="E41" s="8" t="inlineStr">
        <is>
          <t>TÜBİTAK</t>
        </is>
      </c>
      <c r="F41" s="8" t="inlineStr">
        <is>
          <t>Subvención</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la ayuda</t>
        </is>
      </c>
      <c r="N41" s="11" t="inlineStr">
        <is>
          <t>ABIERTO</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Türkiye</t>
        </is>
      </c>
      <c r="C42" s="8" t="inlineStr">
        <is>
          <t>TÜBİTAK 1507 KOBİ Ar-Ge Başlangıç Destek Programı</t>
        </is>
      </c>
      <c r="D42" s="8" t="inlineStr">
        <is>
          <t>SME R&amp;D start-up support programme</t>
        </is>
      </c>
      <c r="E42" s="8" t="inlineStr">
        <is>
          <t>TÜBİTAK</t>
        </is>
      </c>
      <c r="F42" s="8" t="inlineStr">
        <is>
          <t>Subvención</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coste elegible</t>
        </is>
      </c>
      <c r="N42" s="11" t="inlineStr">
        <is>
          <t>ABIERTO</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Türkiye</t>
        </is>
      </c>
      <c r="C43" s="8" t="inlineStr">
        <is>
          <t>Yatırım Teşvik Belgesi (Karar 9903)</t>
        </is>
      </c>
      <c r="D43" s="8" t="inlineStr">
        <is>
          <t>Investment incentive certificate</t>
        </is>
      </c>
      <c r="E43" s="8" t="inlineStr">
        <is>
          <t>Sanayi ve Teknoloji Bakanlığı</t>
        </is>
      </c>
      <c r="F43" s="8" t="inlineStr">
        <is>
          <t>Paquete fiscal y arancelario</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no indicado</t>
        </is>
      </c>
      <c r="J43" s="10" t="n">
        <v>6000000</v>
      </c>
      <c r="K43" s="8" t="inlineStr">
        <is>
          <t>no indicado</t>
        </is>
      </c>
      <c r="L43" s="8" t="inlineStr">
        <is>
          <t>TRY</t>
        </is>
      </c>
      <c r="M43" s="8" t="inlineStr">
        <is>
          <t>el préstamo o la inversión</t>
        </is>
      </c>
      <c r="N43" s="11" t="inlineStr">
        <is>
          <t>ABIERTO</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Türkiye</t>
        </is>
      </c>
      <c r="C44" s="8" t="inlineStr">
        <is>
          <t>VAP — Verimlilik Artırıcı Proje</t>
        </is>
      </c>
      <c r="D44" s="8" t="inlineStr">
        <is>
          <t>Efficiency-increasing project support</t>
        </is>
      </c>
      <c r="E44" s="8" t="inlineStr">
        <is>
          <t>Enerji ve Tabii Kaynaklar Bakanlığı</t>
        </is>
      </c>
      <c r="F44" s="8" t="inlineStr">
        <is>
          <t>Subvención</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la ayuda</t>
        </is>
      </c>
      <c r="N44" s="11" t="inlineStr">
        <is>
          <t>NO VERIFICADO</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Türkiye</t>
        </is>
      </c>
      <c r="C45" s="8" t="inlineStr">
        <is>
          <t>Enerji/karbon yoğunluğu azaltma desteği</t>
        </is>
      </c>
      <c r="D45" s="8" t="inlineStr">
        <is>
          <t>Energy and carbon intensity reduction support</t>
        </is>
      </c>
      <c r="E45" s="8" t="inlineStr">
        <is>
          <t>Enerji ve Tabii Kaynaklar Bakanlığı</t>
        </is>
      </c>
      <c r="F45" s="8" t="inlineStr">
        <is>
          <t>Subvención</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la ayuda</t>
        </is>
      </c>
      <c r="N45" s="11" t="inlineStr">
        <is>
          <t>NO VERIFICADO</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Türkiye</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Servicio, no dinero</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no indicado</t>
        </is>
      </c>
      <c r="J46" s="8" t="inlineStr">
        <is>
          <t>—</t>
        </is>
      </c>
      <c r="K46" s="8" t="inlineStr">
        <is>
          <t>—</t>
        </is>
      </c>
      <c r="L46" s="8" t="inlineStr">
        <is>
          <t>TRY</t>
        </is>
      </c>
      <c r="M46" s="8" t="inlineStr">
        <is>
          <t>nada indicado</t>
        </is>
      </c>
      <c r="N46" s="11" t="inlineStr">
        <is>
          <t>ABIERTO</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Türkiye</t>
        </is>
      </c>
      <c r="C47" s="8" t="inlineStr">
        <is>
          <t>İşletme Geliştirme Destek Programı (İGDP)</t>
        </is>
      </c>
      <c r="D47" s="8" t="inlineStr">
        <is>
          <t>Business development support programme</t>
        </is>
      </c>
      <c r="E47" s="8" t="inlineStr">
        <is>
          <t>KOSGEB</t>
        </is>
      </c>
      <c r="F47" s="8" t="inlineStr">
        <is>
          <t>Ninguno — cerrado o derogado</t>
        </is>
      </c>
      <c r="G47" s="8" t="inlineStr">
        <is>
          <t>—</t>
        </is>
      </c>
      <c r="H47" s="8" t="inlineStr">
        <is>
          <t>—</t>
        </is>
      </c>
      <c r="I47" s="8" t="inlineStr">
        <is>
          <t>no indicado</t>
        </is>
      </c>
      <c r="J47" s="8" t="inlineStr">
        <is>
          <t>—</t>
        </is>
      </c>
      <c r="K47" s="8" t="inlineStr">
        <is>
          <t>—</t>
        </is>
      </c>
      <c r="L47" s="8" t="inlineStr">
        <is>
          <t>TRY</t>
        </is>
      </c>
      <c r="M47" s="8" t="inlineStr">
        <is>
          <t>nada indicado</t>
        </is>
      </c>
      <c r="N47" s="11" t="inlineStr">
        <is>
          <t>FINALIZADO</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Türkiye</t>
        </is>
      </c>
      <c r="C48" s="8" t="inlineStr">
        <is>
          <t>KOBİ Teknoyatırım (Teknolojik Ürün Yatırım)</t>
        </is>
      </c>
      <c r="D48" s="8" t="inlineStr">
        <is>
          <t>SME techno-investment support</t>
        </is>
      </c>
      <c r="E48" s="8" t="inlineStr">
        <is>
          <t>KOSGEB</t>
        </is>
      </c>
      <c r="F48" s="8" t="inlineStr">
        <is>
          <t>Ninguno — cerrado o derogado</t>
        </is>
      </c>
      <c r="G48" s="8" t="inlineStr">
        <is>
          <t>Machinery and software, under the rules of 11 May 2023 (60%; 2,000,000 TL low and mid-low technology, 10,000,000 TL mid-high and high technology).</t>
        </is>
      </c>
      <c r="H48" s="8" t="inlineStr">
        <is>
          <t>repealed</t>
        </is>
      </c>
      <c r="I48" s="8" t="inlineStr">
        <is>
          <t>no indicado</t>
        </is>
      </c>
      <c r="J48" s="8" t="inlineStr">
        <is>
          <t>—</t>
        </is>
      </c>
      <c r="K48" s="8" t="inlineStr">
        <is>
          <t>—</t>
        </is>
      </c>
      <c r="L48" s="8" t="inlineStr">
        <is>
          <t>TRY</t>
        </is>
      </c>
      <c r="M48" s="8" t="inlineStr">
        <is>
          <t>nada indicado</t>
        </is>
      </c>
      <c r="N48" s="11" t="inlineStr">
        <is>
          <t>FINALIZADO</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Türkiye</t>
        </is>
      </c>
      <c r="C49" s="8" t="inlineStr">
        <is>
          <t>Teknoloji Odaklı Sanayi Hamlesi (HAMLE)</t>
        </is>
      </c>
      <c r="D49" s="8" t="inlineStr">
        <is>
          <t>Technology-focused industrial move programme</t>
        </is>
      </c>
      <c r="E49" s="8" t="inlineStr">
        <is>
          <t>Sanayi ve Teknoloji Bakanlığı</t>
        </is>
      </c>
      <c r="F49" s="8" t="inlineStr">
        <is>
          <t>Paquete fiscal y arancelario</t>
        </is>
      </c>
      <c r="G49" s="8" t="inlineStr">
        <is>
          <t>A bundle of KOSGEB, TÜBİTAK and investment-incentive support.</t>
        </is>
      </c>
      <c r="H49" s="8" t="inlineStr">
        <is>
          <t>not established</t>
        </is>
      </c>
      <c r="I49" s="8" t="inlineStr">
        <is>
          <t>no indicado</t>
        </is>
      </c>
      <c r="J49" s="8" t="inlineStr">
        <is>
          <t>—</t>
        </is>
      </c>
      <c r="K49" s="8" t="inlineStr">
        <is>
          <t>—</t>
        </is>
      </c>
      <c r="L49" s="8" t="inlineStr">
        <is>
          <t>TRY</t>
        </is>
      </c>
      <c r="M49" s="8" t="inlineStr">
        <is>
          <t>nada indicado</t>
        </is>
      </c>
      <c r="N49" s="11" t="inlineStr">
        <is>
          <t>NO VERIFICADO</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Türkiye</t>
        </is>
      </c>
      <c r="C50" s="8" t="inlineStr">
        <is>
          <t>Teknolojik Ürün Yatırım Destek Programı (TÜYDP)</t>
        </is>
      </c>
      <c r="D50" s="8" t="inlineStr">
        <is>
          <t>Technological product investment support programme</t>
        </is>
      </c>
      <c r="E50" s="8" t="inlineStr">
        <is>
          <t>Sanayi ve Teknoloji Bakanlığı</t>
        </is>
      </c>
      <c r="F50" s="8" t="inlineStr">
        <is>
          <t>Paquete fiscal y arancelario</t>
        </is>
      </c>
      <c r="G50" s="8" t="inlineStr">
        <is>
          <t>Investment support for products derived from R&amp;D results.</t>
        </is>
      </c>
      <c r="H50" s="8" t="inlineStr">
        <is>
          <t>not established</t>
        </is>
      </c>
      <c r="I50" s="8" t="inlineStr">
        <is>
          <t>no indicado</t>
        </is>
      </c>
      <c r="J50" s="8" t="inlineStr">
        <is>
          <t>—</t>
        </is>
      </c>
      <c r="K50" s="8" t="inlineStr">
        <is>
          <t>—</t>
        </is>
      </c>
      <c r="L50" s="8" t="inlineStr">
        <is>
          <t>TRY</t>
        </is>
      </c>
      <c r="M50" s="8" t="inlineStr">
        <is>
          <t>nada indicado</t>
        </is>
      </c>
      <c r="N50" s="11" t="inlineStr">
        <is>
          <t>NO VERIFICADO</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Cuando la fuente da un rango, la hoja Presupuesto usa el porcentaje publicado más bajo. El rango completo está en la columna Porcentaje.</t>
        </is>
      </c>
    </row>
  </sheetData>
  <autoFilter ref="A1:Q50"/>
  <conditionalFormatting sqref="N2:N50">
    <cfRule type="cellIs" priority="1" operator="equal" dxfId="0">
      <formula>"CERRADO"</formula>
    </cfRule>
    <cfRule type="cellIs" priority="2" operator="equal" dxfId="0">
      <formula>"FINALIZADO"</formula>
    </cfRule>
    <cfRule type="cellIs" priority="3" operator="equal" dxfId="0">
      <formula>"NO VERIFICADO"</formula>
    </cfRule>
    <cfRule type="cellIs" priority="4" operator="equal" dxfId="0">
      <formula>"EN PAUSA"</formula>
    </cfRule>
    <cfRule type="cellIs" priority="5" operator="equal" dxfId="1">
      <formula>"ABIERTO"</formula>
    </cfRule>
    <cfRule type="cellIs" priority="6" operator="equal" dxfId="1">
      <formula>"PERMANENTE"</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Presupuesto</t>
        </is>
      </c>
    </row>
    <row r="2">
      <c r="A2" s="4" t="inlineStr">
        <is>
          <t>Elija un programa, introduzca sus partidas de coste y lea la ayuda, su coste neto y el porcentaje de subvención efectivo. Cada cifra aquí es una fórmula que puede inspeccionar.</t>
        </is>
      </c>
    </row>
    <row r="4">
      <c r="A4" s="3" t="inlineStr">
        <is>
          <t>Programa</t>
        </is>
      </c>
      <c r="B4" s="14" t="inlineStr">
        <is>
          <t>EEW Modul 3 – MSR, Sensorik und Energiemanagement-Software</t>
        </is>
      </c>
      <c r="C4" t="inlineStr">
        <is>
          <t>← elija en la lista desplegable</t>
        </is>
      </c>
    </row>
    <row r="5">
      <c r="A5" t="inlineStr">
        <is>
          <t>País</t>
        </is>
      </c>
      <c r="B5" s="15">
        <f>INDEX('Programas'!$B$2:$B$50,MATCH($B$4,'Programas'!$C$2:$C$50,0))</f>
        <v/>
      </c>
    </row>
    <row r="6">
      <c r="A6" t="inlineStr">
        <is>
          <t>Instrumento</t>
        </is>
      </c>
      <c r="B6" s="15">
        <f>INDEX('Programas'!$F$2:$F$50,MATCH($B$4,'Programas'!$C$2:$C$50,0))</f>
        <v/>
      </c>
    </row>
    <row r="7">
      <c r="A7" t="inlineStr">
        <is>
          <t>Situación a 22 de septiembre de 2026</t>
        </is>
      </c>
      <c r="B7" s="15">
        <f>INDEX('Programas'!$N$2:$N$50,MATCH($B$4,'Programas'!$C$2:$C$50,0))</f>
        <v/>
      </c>
    </row>
    <row r="8">
      <c r="A8" t="inlineStr">
        <is>
          <t>Porcentaje de la hoja Programas</t>
        </is>
      </c>
      <c r="B8" s="16">
        <f>INDEX('Programas'!$I$2:$I$50,MATCH($B$4,'Programas'!$C$2:$C$50,0))</f>
        <v/>
      </c>
    </row>
    <row r="9">
      <c r="A9" t="inlineStr">
        <is>
          <t>Porcentaje que quiere modelar en su lugar (opcional)</t>
        </is>
      </c>
      <c r="B9" s="17" t="n"/>
      <c r="C9" s="4" t="inlineStr">
        <is>
          <t>Úselo cuando la fuente dé un rango o cuando su clase de tamaño obtenga un porcentaje distinto.</t>
        </is>
      </c>
    </row>
    <row r="10">
      <c r="A10" s="3" t="inlineStr">
        <is>
          <t>Porcentaje usado abajo</t>
        </is>
      </c>
      <c r="B10" s="18">
        <f>IF(ISNUMBER($B$9),$B$9,IF(ISNUMBER($B$8),$B$8,""))</f>
        <v/>
      </c>
    </row>
    <row r="11">
      <c r="A11" t="inlineStr">
        <is>
          <t>Mínimo (según se publica)</t>
        </is>
      </c>
      <c r="B11" s="19">
        <f>INDEX('Programas'!$J$2:$J$50,MATCH($B$4,'Programas'!$C$2:$C$50,0))</f>
        <v/>
      </c>
    </row>
    <row r="12">
      <c r="A12" t="inlineStr">
        <is>
          <t>Máximo (según se publica)</t>
        </is>
      </c>
      <c r="B12" s="19">
        <f>INDEX('Programas'!$K$2:$K$50,MATCH($B$4,'Programas'!$C$2:$C$50,0))</f>
        <v/>
      </c>
    </row>
    <row r="13">
      <c r="A13" t="inlineStr">
        <is>
          <t>El máximo actúa sobre</t>
        </is>
      </c>
      <c r="B13" s="15">
        <f>INDEX('Programas'!$M$2:$M$50,MATCH($B$4,'Programas'!$C$2:$C$50,0))</f>
        <v/>
      </c>
    </row>
    <row r="14">
      <c r="A14" t="inlineStr">
        <is>
          <t>Moneda</t>
        </is>
      </c>
      <c r="B14" s="15">
        <f>INDEX('Programas'!$L$2:$L$50,MATCH($B$4,'Programas'!$C$2:$C$50,0))</f>
        <v/>
      </c>
    </row>
    <row r="15">
      <c r="A15" t="inlineStr">
        <is>
          <t>Su tipo del impuesto sobre sociedades</t>
        </is>
      </c>
      <c r="B15" s="17" t="n"/>
      <c r="C15" s="4" t="inlineStr">
        <is>
          <t>Solo hace falta para una deducción fiscal adicional, cuyo valor en caja es la deducción multiplicada por su tipo impositivo. Este pack no indica ningún tipo impositivo para ningún país — introduzca el suyo.</t>
        </is>
      </c>
    </row>
    <row r="16">
      <c r="A16" t="inlineStr">
        <is>
          <t>Plazo nocional del préstamo, años</t>
        </is>
      </c>
      <c r="B16" s="20" t="n">
        <v>5</v>
      </c>
      <c r="C16" s="4" t="inlineStr">
        <is>
          <t>Se usa solo para una bonificación de intereses. Nuova Sabatini se calcula sobre un plazo convencional de cinco años.</t>
        </is>
      </c>
    </row>
    <row r="17">
      <c r="A17" t="inlineStr">
        <is>
          <t>Importe financiado (instrumentos de préstamo e intereses)</t>
        </is>
      </c>
      <c r="B17" s="21" t="n"/>
      <c r="C17" s="4" t="inlineStr">
        <is>
          <t>Déjelo en blanco para usar el coste total del proyecto.</t>
        </is>
      </c>
    </row>
    <row r="18" ht="46" customHeight="1">
      <c r="A18" t="inlineStr">
        <is>
          <t>Tope de hardware + formación como porcentaje del coste elegible</t>
        </is>
      </c>
      <c r="B18" s="22" t="n">
        <v>1</v>
      </c>
      <c r="C18" s="4" t="inlineStr">
        <is>
          <t>Introduzca 100 % si su programa no fija ese tope. Topes encontrados en esta investigación: Transizione 5.0 — formación ≤10 % de la inversión en infraestructura, máximo 300.000 €; Digitalbonus Bayern — consultoría y formación hasta el 50 % de los costes elegibles.</t>
        </is>
      </c>
    </row>
    <row r="19" ht="70" customHeight="1">
      <c r="A19" s="3" t="inlineStr">
        <is>
          <t>Notas de este programa</t>
        </is>
      </c>
      <c r="B19" s="23">
        <f>INDEX('Programas'!$P$2:$P$50,MATCH($B$4,'Programas'!$C$2:$C$50,0))</f>
        <v/>
      </c>
    </row>
    <row r="21" ht="40" customHeight="1">
      <c r="A21" s="7" t="inlineStr">
        <is>
          <t>Categoría de coste</t>
        </is>
      </c>
      <c r="B21" s="7" t="inlineStr">
        <is>
          <t>Su descripción</t>
        </is>
      </c>
      <c r="C21" s="7" t="inlineStr">
        <is>
          <t>Importe</t>
        </is>
      </c>
      <c r="D21" s="7" t="inlineStr">
        <is>
          <t>¿Elegible?</t>
        </is>
      </c>
      <c r="E21" s="7" t="inlineStr">
        <is>
          <t>¿Cuenta para el tope de hardware + formación?</t>
        </is>
      </c>
      <c r="F21" s="7" t="inlineStr">
        <is>
          <t>Importe elegible</t>
        </is>
      </c>
    </row>
    <row r="22">
      <c r="A22" s="4" t="inlineStr">
        <is>
          <t>Software de monitorización — licencias o suscripción para el periodo del proyecto</t>
        </is>
      </c>
      <c r="B22" s="13" t="inlineStr">
        <is>
          <t>EJEMPLO — sustituya por sus propios datos</t>
        </is>
      </c>
      <c r="C22" s="21" t="n">
        <v>60000</v>
      </c>
      <c r="D22" s="14" t="inlineStr">
        <is>
          <t>Sí</t>
        </is>
      </c>
      <c r="E22" s="14" t="inlineStr">
        <is>
          <t>No</t>
        </is>
      </c>
      <c r="F22" s="19">
        <f>IF(D22="Sí",C22,0)</f>
        <v/>
      </c>
    </row>
    <row r="23">
      <c r="A23" s="4" t="inlineStr">
        <is>
          <t>Servicios de implantación, configuración e integración</t>
        </is>
      </c>
      <c r="B23" s="13" t="n"/>
      <c r="C23" s="21" t="n">
        <v>45000</v>
      </c>
      <c r="D23" s="14" t="inlineStr">
        <is>
          <t>Sí</t>
        </is>
      </c>
      <c r="E23" s="14" t="inlineStr">
        <is>
          <t>No</t>
        </is>
      </c>
      <c r="F23" s="19">
        <f>IF(D23="Sí",C23,0)</f>
        <v/>
      </c>
    </row>
    <row r="24">
      <c r="A24" s="4" t="inlineStr">
        <is>
          <t>Hardware y sensores — pasarelas, módulos de E/S, contadores</t>
        </is>
      </c>
      <c r="B24" s="13" t="n"/>
      <c r="C24" s="21" t="n">
        <v>30000</v>
      </c>
      <c r="D24" s="14" t="inlineStr">
        <is>
          <t>Sí</t>
        </is>
      </c>
      <c r="E24" s="14" t="inlineStr">
        <is>
          <t>Sí</t>
        </is>
      </c>
      <c r="F24" s="19">
        <f>IF(D24="Sí",C24,0)</f>
        <v/>
      </c>
    </row>
    <row r="25">
      <c r="A25" s="4" t="inlineStr">
        <is>
          <t>Terminales y pantallas en planta</t>
        </is>
      </c>
      <c r="B25" s="13" t="n"/>
      <c r="C25" s="21" t="n">
        <v>12000</v>
      </c>
      <c r="D25" s="14" t="inlineStr">
        <is>
          <t>Sí</t>
        </is>
      </c>
      <c r="E25" s="14" t="inlineStr">
        <is>
          <t>Sí</t>
        </is>
      </c>
      <c r="F25" s="19">
        <f>IF(D25="Sí",C25,0)</f>
        <v/>
      </c>
    </row>
    <row r="26">
      <c r="A26" s="4" t="inlineStr">
        <is>
          <t>Formación de operarios, técnicos y responsables</t>
        </is>
      </c>
      <c r="B26" s="13" t="n"/>
      <c r="C26" s="21" t="n">
        <v>8000</v>
      </c>
      <c r="D26" s="14" t="inlineStr">
        <is>
          <t>Sí</t>
        </is>
      </c>
      <c r="E26" s="14" t="inlineStr">
        <is>
          <t>Sí</t>
        </is>
      </c>
      <c r="F26" s="19">
        <f>IF(D26="Sí",C26,0)</f>
        <v/>
      </c>
    </row>
    <row r="27">
      <c r="A27" s="4" t="inlineStr">
        <is>
          <t>Otros (dirección de proyecto, consultoría, imprevistos)</t>
        </is>
      </c>
      <c r="B27" s="13" t="n"/>
      <c r="C27" s="21" t="n">
        <v>10000</v>
      </c>
      <c r="D27" s="14" t="inlineStr">
        <is>
          <t>Sí</t>
        </is>
      </c>
      <c r="E27" s="14" t="inlineStr">
        <is>
          <t>No</t>
        </is>
      </c>
      <c r="F27" s="19">
        <f>IF(D27="Sí",C27,0)</f>
        <v/>
      </c>
    </row>
    <row r="29">
      <c r="A29" s="24" t="inlineStr">
        <is>
          <t>Coste total del proyecto</t>
        </is>
      </c>
      <c r="C29" s="19">
        <f>SUM(C22:C27)</f>
        <v/>
      </c>
    </row>
    <row r="30">
      <c r="A30" s="24" t="inlineStr">
        <is>
          <t>Coste elegible, antes del tope</t>
        </is>
      </c>
      <c r="C30" s="19">
        <f>SUM(F22:F27)</f>
        <v/>
      </c>
    </row>
    <row r="31">
      <c r="A31" s="24" t="inlineStr">
        <is>
          <t>Hardware + formación elegibles</t>
        </is>
      </c>
      <c r="C31" s="19">
        <f>SUMIFS(F22:F27,E22:E27,"Sí")</f>
        <v/>
      </c>
    </row>
    <row r="32">
      <c r="A32" s="24" t="inlineStr">
        <is>
          <t>Coste elegible fuera del tope</t>
        </is>
      </c>
      <c r="C32" s="19">
        <f>C30-C31</f>
        <v/>
      </c>
    </row>
    <row r="33">
      <c r="A33" s="24" t="inlineStr">
        <is>
          <t>Hardware + formación que caben dentro del tope</t>
        </is>
      </c>
      <c r="C33" s="19">
        <f>IF($B$18&gt;=1,C31,MIN(C31,$B$18*C32/(1-$B$18)))</f>
        <v/>
      </c>
    </row>
    <row r="34">
      <c r="A34" s="24" t="inlineStr">
        <is>
          <t>Base elegible después del tope</t>
        </is>
      </c>
      <c r="C34" s="19">
        <f>C32+C33</f>
        <v/>
      </c>
    </row>
    <row r="35">
      <c r="A35" s="24" t="inlineStr">
        <is>
          <t>Control del tope</t>
        </is>
      </c>
      <c r="C35" s="15">
        <f>IF(C33&lt;C31-0.000001,"Por encima del tope — el exceso se ha retirado de la base elegible","Dentro del tope")</f>
        <v/>
      </c>
    </row>
    <row r="36">
      <c r="A36" s="24" t="inlineStr">
        <is>
          <t>Base sobre la que se calcula la ayuda</t>
        </is>
      </c>
      <c r="C36" s="19">
        <f>IF(AND($B$13="coste elegible",ISNUMBER($B$12)),MIN(C34,$B$12),C34)</f>
        <v/>
      </c>
    </row>
    <row r="37">
      <c r="A37" s="24" t="inlineStr">
        <is>
          <t>Ayuda antes del límite</t>
        </is>
      </c>
      <c r="C37" s="19">
        <f>IF($B$10="","",IF(OR($B$6="Préstamo — intereses cubiertos",$B$6="Servicio, no dinero",$B$6="Ninguno — cerrado o derogado",$B$6="Paquete fiscal y arancelario"),0,IF($B$6="Deducción fiscal adicional",IF(ISNUMBER($B$15),C36*$B$10*$B$15,0),IF($B$6="Bonificación de intereses",IF(ISNUMBER($B$16),IF(ISNUMBER($B$17),$B$17,C29)*$B$10*$B$16,0),C36*$B$10))))</f>
        <v/>
      </c>
    </row>
    <row r="38">
      <c r="A38" s="24" t="inlineStr">
        <is>
          <t>Ayuda</t>
        </is>
      </c>
      <c r="C38" s="25">
        <f>IF(C37="","",IF(AND($B$13="la ayuda",ISNUMBER($B$12)),MIN(C37,$B$12),C37))</f>
        <v/>
      </c>
    </row>
    <row r="39" ht="44" customHeight="1">
      <c r="A39" s="24" t="inlineStr">
        <is>
          <t>Cómo se ha calculado esta ayuda</t>
        </is>
      </c>
      <c r="C39" s="26">
        <f>IF($B$10="","Sin porcentaje: la fuente no indica ninguno. Introduzca arriba un porcentaje propio para modelarlo.",IF(AND($B$6="Deducción fiscal adicional",NOT(ISNUMBER($B$15))),"Una deducción fiscal adicional vale la deducción multiplicada por su tipo impositivo. Introduzca arriba su tipo del impuesto sobre sociedades.",IF($B$6="Bonificación de intereses","Bonificación de intereses. Es el límite superior sin descontar: importe financiado × porcentaje × plazo. El organismo concedente la calcula sobre un cuadro de amortización, por lo que la bonificación real es menor, y su cálculo prevalece.",IF(OR($B$6="Préstamo — intereses cubiertos",$B$6="Servicio, no dinero",$B$6="Ninguno — cerrado o derogado",$B$6="Paquete fiscal y arancelario"),"El apoyo es un préstamo con los intereses cubiertos, no una subvención. No hay ayuda que calcular; modele aparte los intereses que se ahorra.",IF(AND($B$13="la ayuda",ISNUMBER($B$12),C37&gt;$B$12),"Limitado al máximo publicado.",IF($B$6="Deducción fiscal adicional","Base × porcentaje × su tipo impositivo.","Base × porcentaje."))))))</f>
        <v/>
      </c>
    </row>
    <row r="40">
      <c r="A40" s="24" t="inlineStr">
        <is>
          <t>Coste neto para usted</t>
        </is>
      </c>
      <c r="C40" s="25">
        <f>IF(ISNUMBER(C38),C29-C38,"")</f>
        <v/>
      </c>
    </row>
    <row r="41">
      <c r="A41" s="24" t="inlineStr">
        <is>
          <t>Porcentaje de subvención efectivo</t>
        </is>
      </c>
      <c r="C41" s="18">
        <f>IF(AND(ISNUMBER(C38),C29&gt;0),C38/C29,"")</f>
        <v/>
      </c>
    </row>
    <row r="42">
      <c r="A42" s="24" t="inlineStr">
        <is>
          <t>Control del mínimo</t>
        </is>
      </c>
      <c r="C42" s="15">
        <f>IF(NOT(ISNUMBER($B$11)),"—",IF(NOT(ISNUMBER(C38)),"—",IF(C38&gt;=$B$11,"Por encima del mínimo publicado","Por debajo del mínimo publicado")))</f>
        <v/>
      </c>
    </row>
    <row r="43">
      <c r="A43" s="24" t="inlineStr">
        <is>
          <t>Control de la situación</t>
        </is>
      </c>
      <c r="C43" s="15">
        <f>IF(OR($B$7="ABIERTO",$B$7="PERMANENTE"),"Abierto a 22 de septiembre de 2026 — consulte igualmente la convocatoria vigente","Este programa no está abierto — la cifra de arriba es solo un número de planificación")</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"Por encima del tope — el exceso se ha retirado de la base elegible"</formula>
    </cfRule>
    <cfRule type="cellIs" priority="2" operator="equal" dxfId="1">
      <formula>"Dentro del tope"</formula>
    </cfRule>
  </conditionalFormatting>
  <conditionalFormatting sqref="C42">
    <cfRule type="cellIs" priority="3" operator="equal" dxfId="0">
      <formula>"Por debajo del mínimo publicado"</formula>
    </cfRule>
    <cfRule type="cellIs" priority="4" operator="equal" dxfId="1">
      <formula>"Por encima del mínimo publicado"</formula>
    </cfRule>
  </conditionalFormatting>
  <conditionalFormatting sqref="C43">
    <cfRule type="cellIs" priority="5" operator="equal" dxfId="0">
      <formula>"Este programa no está abierto — la cifra de arriba es solo un número de planificación"</formula>
    </cfRule>
    <cfRule type="cellIs" priority="6" operator="equal" dxfId="1">
      <formula>"Abierto a 22 de septiembre de 2026 — consulte igualmente la convocatoria vigente"</formula>
    </cfRule>
  </conditionalFormatting>
  <conditionalFormatting sqref="B7">
    <cfRule type="cellIs" priority="7" operator="notEqual" dxfId="2">
      <formula>"ABIERTO"</formula>
    </cfRule>
  </conditionalFormatting>
  <dataValidations count="2">
    <dataValidation sqref="B4" showDropDown="0" showInputMessage="0" showErrorMessage="0" allowBlank="0" type="list">
      <formula1>='Programas'!$C$2:$C$50</formula1>
    </dataValidation>
    <dataValidation sqref="D22 D23 D24 D25 D26 D27 E22 E23 E24 E25 E26 E27" showDropDown="0" showInputMessage="0" showErrorMessage="0" allowBlank="0" type="list">
      <formula1>"Sí,No"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Condición</t>
        </is>
      </c>
      <c r="C1" s="7" t="inlineStr">
        <is>
          <t>Por qué decide una solicitud y de dónde viene</t>
        </is>
      </c>
      <c r="D1" s="7" t="inlineStr">
        <is>
          <t>Su respuesta</t>
        </is>
      </c>
      <c r="E1" s="7" t="inlineStr">
        <is>
          <t>Evidencia que tiene</t>
        </is>
      </c>
      <c r="F1" s="7" t="inlineStr">
        <is>
          <t>Dónde se guarda</t>
        </is>
      </c>
      <c r="G1" s="7" t="inlineStr">
        <is>
          <t>Responsable</t>
        </is>
      </c>
      <c r="H1" s="7" t="inlineStr">
        <is>
          <t>Fecha de comprobación</t>
        </is>
      </c>
      <c r="I1" s="7" t="inlineStr">
        <is>
          <t>Marca</t>
        </is>
      </c>
    </row>
    <row r="2" ht="46" customHeight="1">
      <c r="A2" t="n">
        <v>1</v>
      </c>
      <c r="B2" s="4" t="inlineStr">
        <is>
          <t>Condición de pyme según la definición de la UE, comprobada sobre todo el grupo de empresas vinculadas</t>
        </is>
      </c>
      <c r="C2" s="4" t="inlineStr">
        <is>
          <t>Los porcentajes se fijan casi siempre por clase de tamaño: EEW Modul 3 paga el 45 % a las pequeñas, el 35 % a las medianas y el 25 % a las grandes; el Modul 4 excluye por completo a las grandes; el porcentaje del UFI austriaco se mueve entre 15/20/25 % según el tamaño. Una participación de socio o vinculada puede subirle a la clase siguiente.</t>
        </is>
      </c>
      <c r="D2" s="14" t="n"/>
      <c r="E2" s="14" t="n"/>
      <c r="F2" s="14" t="n"/>
      <c r="G2" s="14" t="n"/>
      <c r="H2" s="14" t="n"/>
      <c r="I2" s="27">
        <f>IF(OR(D2="",D2="No",D2="Desconocido"),"REVISAR","")</f>
        <v/>
      </c>
    </row>
    <row r="3" ht="46" customHeight="1">
      <c r="A3" t="n">
        <v>2</v>
      </c>
      <c r="B3" s="4" t="inlineStr">
        <is>
          <t>Domicilio social o centro de trabajo en la región correcta</t>
        </is>
      </c>
      <c r="C3" s="4" t="inlineStr">
        <is>
          <t>Digitalbonus Bayern exige un centro en Baviera; MID-Digitalisierung un domicilio social en NRW; los chèques valones una sede principal en Valonia; SITCE y SICE son específicos de NUTS II.</t>
        </is>
      </c>
      <c r="D3" s="14" t="n"/>
      <c r="E3" s="14" t="n"/>
      <c r="F3" s="14" t="n"/>
      <c r="G3" s="14" t="n"/>
      <c r="H3" s="14" t="n"/>
      <c r="I3" s="27">
        <f>IF(OR(D3="",D3="No",D3="Desconocido"),"REVISAR","")</f>
        <v/>
      </c>
    </row>
    <row r="4" ht="46" customHeight="1">
      <c r="A4" t="n">
        <v>3</v>
      </c>
      <c r="B4" s="4" t="inlineStr">
        <is>
          <t>Sector y código NACE elegibles</t>
        </is>
      </c>
      <c r="C4" s="4" t="inlineStr">
        <is>
          <t>El préstamo de transformación digital de KOSGEB se limita a la sección C de la NACE y excluye a las microempresas. Digitalbonus Bayern excluye a profesionales liberales, hospitales, agricultura y empresas públicas.</t>
        </is>
      </c>
      <c r="D4" s="14" t="n"/>
      <c r="E4" s="14" t="n"/>
      <c r="F4" s="14" t="n"/>
      <c r="G4" s="14" t="n"/>
      <c r="H4" s="14" t="n"/>
      <c r="I4" s="27">
        <f>IF(OR(D4="",D4="No",D4="Desconocido"),"REVISAR","")</f>
        <v/>
      </c>
    </row>
    <row r="5" ht="46" customHeight="1">
      <c r="A5" t="n">
        <v>4</v>
      </c>
      <c r="B5" s="4" t="inlineStr">
        <is>
          <t>Umbrales de microempresa, empleados y facturación</t>
        </is>
      </c>
      <c r="C5" s="4" t="inlineStr">
        <is>
          <t>Digitalbonus Bayern: menos de 50 empleados y facturación o balance ≤10 millones de €. SMV:Digital: al menos 2 equivalentes a tiempo completo.</t>
        </is>
      </c>
      <c r="D5" s="14" t="n"/>
      <c r="E5" s="14" t="n"/>
      <c r="F5" s="14" t="n"/>
      <c r="G5" s="14" t="n"/>
      <c r="H5" s="14" t="n"/>
      <c r="I5" s="27">
        <f>IF(OR(D5="",D5="No",D5="Desconocido"),"REVISAR","")</f>
        <v/>
      </c>
    </row>
    <row r="6" ht="46" customHeight="1">
      <c r="A6" t="n">
        <v>5</v>
      </c>
      <c r="B6" s="4" t="inlineStr">
        <is>
          <t>De minimis recibidos en los tres ejercicios fiscales anteriores</t>
        </is>
      </c>
      <c r="C6" s="4" t="inlineStr">
        <is>
          <t>MID-Digitalisierung limita los de minimis previos a 300.000 €; las ayudas de Klimatklivet se limitan a 300.000 € en tres años; el Vergroeningsscan flamenco opera bajo de minimis. Tiene que poder declarar el total acumulado.</t>
        </is>
      </c>
      <c r="D6" s="14" t="n"/>
      <c r="E6" s="14" t="n"/>
      <c r="F6" s="14" t="n"/>
      <c r="G6" s="14" t="n"/>
      <c r="H6" s="14" t="n"/>
      <c r="I6" s="27">
        <f>IF(OR(D6="",D6="No",D6="Desconocido"),"REVISAR","")</f>
        <v/>
      </c>
    </row>
    <row r="7" ht="46" customHeight="1">
      <c r="A7" t="n">
        <v>6</v>
      </c>
      <c r="B7" s="4" t="inlineStr">
        <is>
          <t>Inversión comunicada al organismo antes de comprometerla</t>
        </is>
      </c>
      <c r="C7" s="4" t="inlineStr">
        <is>
          <t>El EIA de los Países Bajos debe comunicarse a RVO por adelantado. Es, con diferencia, la forma más común de perder una solicitud neerlandesa.</t>
        </is>
      </c>
      <c r="D7" s="14" t="n"/>
      <c r="E7" s="14" t="n"/>
      <c r="F7" s="14" t="n"/>
      <c r="G7" s="14" t="n"/>
      <c r="H7" s="14" t="n"/>
      <c r="I7" s="27">
        <f>IF(OR(D7="",D7="No",D7="Desconocido"),"REVISAR","")</f>
        <v/>
      </c>
    </row>
    <row r="8" ht="46" customHeight="1">
      <c r="A8" t="n">
        <v>7</v>
      </c>
      <c r="B8" s="4" t="inlineStr">
        <is>
          <t>Reserva o prenotazione realizada antes de la inversión</t>
        </is>
      </c>
      <c r="C8" s="4" t="inlineStr">
        <is>
          <t>El iperammortamento italiano pasa por el GSE: prenotazione, después confirmación en un plazo de 60 días desde la aprobación del GSE, y después una comunicación de finalización antes del 15 de noviembre de 2028.</t>
        </is>
      </c>
      <c r="D8" s="14" t="n"/>
      <c r="E8" s="14" t="n"/>
      <c r="F8" s="14" t="n"/>
      <c r="G8" s="14" t="n"/>
      <c r="H8" s="14" t="n"/>
      <c r="I8" s="27">
        <f>IF(OR(D8="",D8="No",D8="Desconocido"),"REVISAR","")</f>
        <v/>
      </c>
    </row>
    <row r="9" ht="46" customHeight="1">
      <c r="A9" t="n">
        <v>8</v>
      </c>
      <c r="B9" s="4" t="inlineStr">
        <is>
          <t>Ningún trabajo iniciado ni nada encargado antes de la aprobación</t>
        </is>
      </c>
      <c r="C9" s="4" t="inlineStr">
        <is>
          <t>Las condiciones del programa ProKilowatt 2026 excluyen las medidas ya ejecutadas antes de la aprobación. La mayoría de los regímenes de subvención mantienen el mismo criterio.</t>
        </is>
      </c>
      <c r="D9" s="14" t="n"/>
      <c r="E9" s="14" t="n"/>
      <c r="F9" s="14" t="n"/>
      <c r="G9" s="14" t="n"/>
      <c r="H9" s="14" t="n"/>
      <c r="I9" s="27">
        <f>IF(OR(D9="",D9="No",D9="Desconocido"),"REVISAR","")</f>
        <v/>
      </c>
    </row>
    <row r="10" ht="46" customHeight="1">
      <c r="A10" t="n">
        <v>9</v>
      </c>
      <c r="B10" s="4" t="inlineStr">
        <is>
          <t>Certificado regional de elegibilidad obtenido</t>
        </is>
      </c>
      <c r="C10" s="4" t="inlineStr">
        <is>
          <t>La deducción temática federal incrementada belga (40 % pyme / 30 % grandes) exige un certificado regional que acredite que la inversión califica. Sin él, la deducción vuelve al porcentaje básico.</t>
        </is>
      </c>
      <c r="D10" s="14" t="n"/>
      <c r="E10" s="14" t="n"/>
      <c r="F10" s="14" t="n"/>
      <c r="G10" s="14" t="n"/>
      <c r="H10" s="14" t="n"/>
      <c r="I10" s="27">
        <f>IF(OR(D10="",D10="No",D10="Desconocido"),"REVISAR","")</f>
        <v/>
      </c>
    </row>
    <row r="11" ht="46" customHeight="1">
      <c r="A11" t="n">
        <v>10</v>
      </c>
      <c r="B11" s="4" t="inlineStr">
        <is>
          <t>El activo figura en la lista publicada de tecnologías elegibles</t>
        </is>
      </c>
      <c r="C11" s="4" t="inlineStr">
        <is>
          <t>El EIA solo paga activos incluidos en la Energielijst, y la Energielijst 2026 no tiene un código propio para un sistema de monitorización energética, submedición o gestión de la energía — la medición solo aparece como componente de un activo listado. Ecologiepremie+ funciona igual a través de su Limitatieve Technologieënlijst, en la que no figura ninguna tecnología de medición.</t>
        </is>
      </c>
      <c r="D11" s="14" t="n"/>
      <c r="E11" s="14" t="n"/>
      <c r="F11" s="14" t="n"/>
      <c r="G11" s="14" t="n"/>
      <c r="H11" s="14" t="n"/>
      <c r="I11" s="27">
        <f>IF(OR(D11="",D11="No",D11="Desconocido"),"REVISAR","")</f>
        <v/>
      </c>
    </row>
    <row r="12" ht="46" customHeight="1">
      <c r="A12" t="n">
        <v>11</v>
      </c>
      <c r="B12" s="4" t="inlineStr">
        <is>
          <t>Ahorro de energía cuantificado, documentado y — cuando se exige — auditado</t>
        </is>
      </c>
      <c r="C12" s="4" t="inlineStr">
        <is>
          <t>EEW Modul 4 exige demostrar que la demanda de energía final cae al menos un 15 %. El UFI austriaco exige un ahorro mínimo de 4 toneladas de CO2 al año. El Erhvervspuljen danés calcula la ayuda por sí mismo a 1.000 DKK por tonelada de CO2 o 20 øre por kWh ahorrado: sin medición, no hay ayuda.</t>
        </is>
      </c>
      <c r="D12" s="14" t="n"/>
      <c r="E12" s="14" t="n"/>
      <c r="F12" s="14" t="n"/>
      <c r="G12" s="14" t="n"/>
      <c r="H12" s="14" t="n"/>
      <c r="I12" s="27">
        <f>IF(OR(D12="",D12="No",D12="Desconocido"),"REVISAR","")</f>
        <v/>
      </c>
    </row>
    <row r="13" ht="46" customHeight="1">
      <c r="A13" t="n">
        <v>12</v>
      </c>
      <c r="B13" s="4" t="inlineStr">
        <is>
          <t>Inversión mínima o ayuda mínima alcanzada</t>
        </is>
      </c>
      <c r="C13" s="4" t="inlineStr">
        <is>
          <t>UFI: inversión de al menos 10.000 € e inferior a 1,0 millones de €. GREEN: inversión mínima 50.000 €. EIA: 2.500 € por activo. Energiatuki: 10.000–5.000.000 €. Nuova Sabatini: financiación 20.000–4.000.000 €. El certificado de inversión turco tiene un suelo de 6.000.000 TL.</t>
        </is>
      </c>
      <c r="D13" s="14" t="n"/>
      <c r="E13" s="14" t="n"/>
      <c r="F13" s="14" t="n"/>
      <c r="G13" s="14" t="n"/>
      <c r="H13" s="14" t="n"/>
      <c r="I13" s="27">
        <f>IF(OR(D13="",D13="No",D13="Desconocido"),"REVISAR","")</f>
        <v/>
      </c>
    </row>
    <row r="14" ht="46" customHeight="1">
      <c r="A14" t="n">
        <v>13</v>
      </c>
      <c r="B14" s="4" t="inlineStr">
        <is>
          <t>Máximo no consumido ya por otro proyecto</t>
        </is>
      </c>
      <c r="C14" s="4" t="inlineStr">
        <is>
          <t>Varios límites son por empresa y periodo, no por proyecto: Ecologiepremie+ y GREEN topan en 1 millón de € por empresa en tres años, kmo-portefeuille en 7.500 € al año, los chèques valones en 50.000 € en tres años.</t>
        </is>
      </c>
      <c r="D14" s="14" t="n"/>
      <c r="E14" s="14" t="n"/>
      <c r="F14" s="14" t="n"/>
      <c r="G14" s="14" t="n"/>
      <c r="H14" s="14" t="n"/>
      <c r="I14" s="27">
        <f>IF(OR(D14="",D14="No",D14="Desconocido"),"REVISAR","")</f>
        <v/>
      </c>
    </row>
    <row r="15" ht="46" customHeight="1">
      <c r="A15" t="n">
        <v>14</v>
      </c>
      <c r="B15" s="4" t="inlineStr">
        <is>
          <t>Contratación realizada conforme a las reglas del programa, con presupuestos fechados</t>
        </is>
      </c>
      <c r="C15" s="4" t="inlineStr">
        <is>
          <t>Cuando un programa financia el trabajo de un tercero — los chèques valones y flamencos, SMV:Digital, MID-Digitalisierung — el proveedor suele tener que estar acreditado y el trabajo debe contratarse y facturarse en el orden correcto.</t>
        </is>
      </c>
      <c r="D15" s="14" t="n"/>
      <c r="E15" s="14" t="n"/>
      <c r="F15" s="14" t="n"/>
      <c r="G15" s="14" t="n"/>
      <c r="H15" s="14" t="n"/>
      <c r="I15" s="27">
        <f>IF(OR(D15="",D15="No",D15="Desconocido"),"REVISAR","")</f>
        <v/>
      </c>
    </row>
    <row r="16" ht="46" customHeight="1">
      <c r="A16" t="n">
        <v>15</v>
      </c>
      <c r="B16" s="4" t="inlineStr">
        <is>
          <t>Proveedor certificado o acreditado cuando se exige</t>
        </is>
      </c>
      <c r="C16" s="4" t="inlineStr">
        <is>
          <t>El Vergroeningsscan flamenco lo prestan doce consultoras seleccionadas; los chèques valones solo financian proveedores acreditados; MID-Digitalisierung exige un proveedor externo que ejecute o acompañe el proyecto.</t>
        </is>
      </c>
      <c r="D16" s="14" t="n"/>
      <c r="E16" s="14" t="n"/>
      <c r="F16" s="14" t="n"/>
      <c r="G16" s="14" t="n"/>
      <c r="H16" s="14" t="n"/>
      <c r="I16" s="27">
        <f>IF(OR(D16="",D16="No",D16="Desconocido"),"REVISAR","")</f>
        <v/>
      </c>
    </row>
    <row r="17" ht="46" customHeight="1">
      <c r="A17" t="n">
        <v>16</v>
      </c>
      <c r="B17" s="4" t="inlineStr">
        <is>
          <t>Acuerdo de eficiencia energética firmado, o la operación estructurada como contrato ESCO</t>
        </is>
      </c>
      <c r="C17" s="4" t="inlineStr">
        <is>
          <t>En Finlandia, Energiatuki paga el 20 % dentro del energiatehokkuussopimus y el 25 % a través de una ESCO, frente al 15 % sin acuerdo. Vale entre 5 y 10 puntos de intensidad.</t>
        </is>
      </c>
      <c r="D17" s="14" t="n"/>
      <c r="E17" s="14" t="n"/>
      <c r="F17" s="14" t="n"/>
      <c r="G17" s="14" t="n"/>
      <c r="H17" s="14" t="n"/>
      <c r="I17" s="27">
        <f>IF(OR(D17="",D17="No",D17="Desconocido"),"REVISAR","")</f>
        <v/>
      </c>
    </row>
    <row r="18" ht="46" customHeight="1">
      <c r="A18" t="n">
        <v>17</v>
      </c>
      <c r="B18" s="4" t="inlineStr">
        <is>
          <t>Certificación en vigor cuando es condición del dinero</t>
        </is>
      </c>
      <c r="C18" s="4" t="inlineStr">
        <is>
          <t>El VAP turco exige un certificado TS EN ISO 50001, el registro EVDES y un gestor energético designado. El UFI austriaco paga un +5 % (máximo 10.000 €) por el registro EMAS.</t>
        </is>
      </c>
      <c r="D18" s="14" t="n"/>
      <c r="E18" s="14" t="n"/>
      <c r="F18" s="14" t="n"/>
      <c r="G18" s="14" t="n"/>
      <c r="H18" s="14" t="n"/>
      <c r="I18" s="27">
        <f>IF(OR(D18="",D18="No",D18="Desconocido"),"REVISAR","")</f>
        <v/>
      </c>
    </row>
    <row r="19" ht="46" customHeight="1">
      <c r="A19" t="n">
        <v>18</v>
      </c>
      <c r="B19" s="4" t="inlineStr">
        <is>
          <t>Evaluación de madurez completada antes de la financiación</t>
        </is>
      </c>
      <c r="C19" s="4" t="inlineStr">
        <is>
          <t>El préstamo de transformación digital de KOSGEB exige una evaluación de madurez digital aprobada — TÜSSİDE DDX o MEXT SIRI — antes de liberar la financiación.</t>
        </is>
      </c>
      <c r="D19" s="14" t="n"/>
      <c r="E19" s="14" t="n"/>
      <c r="F19" s="14" t="n"/>
      <c r="G19" s="14" t="n"/>
      <c r="H19" s="14" t="n"/>
      <c r="I19" s="27">
        <f>IF(OR(D19="",D19="No",D19="Desconocido"),"REVISAR","")</f>
        <v/>
      </c>
    </row>
    <row r="20" ht="46" customHeight="1">
      <c r="A20" t="n">
        <v>19</v>
      </c>
      <c r="B20" s="4" t="inlineStr">
        <is>
          <t>Requisitos financieros cumplidos</t>
        </is>
      </c>
      <c r="C20" s="4" t="inlineStr">
        <is>
          <t>El préstamo de transformación digital de KOSGEB exige fondos propios positivos en el último ejercicio y resultado de explotación positivo en al menos uno de los tres últimos. Las empresas insolventes quedan excluidas de Digitalbonus Bayern.</t>
        </is>
      </c>
      <c r="D20" s="14" t="n"/>
      <c r="E20" s="14" t="n"/>
      <c r="F20" s="14" t="n"/>
      <c r="G20" s="14" t="n"/>
      <c r="H20" s="14" t="n"/>
      <c r="I20" s="27">
        <f>IF(OR(D20="",D20="No",D20="Desconocido"),"REVISAR","")</f>
        <v/>
      </c>
    </row>
    <row r="21" ht="46" customHeight="1">
      <c r="A21" t="n">
        <v>20</v>
      </c>
      <c r="B21" s="4" t="inlineStr">
        <is>
          <t>Plazo de solicitud abierto y regla de la cola entendida</t>
        </is>
      </c>
      <c r="C21" s="4" t="inlineStr">
        <is>
          <t>Digitalbonus Bayern reabre el 1 de octubre de 2026 a las 10:00 tras agotarse el cupo mensual; MID-Digitalisierung hace un sorteo seguido de un plazo de solicitud de 28 días; las asociaciones SLIM pasaron a sorteo porque el presupuesto se agotaba en minutos.</t>
        </is>
      </c>
      <c r="D21" s="14" t="n"/>
      <c r="E21" s="14" t="n"/>
      <c r="F21" s="14" t="n"/>
      <c r="G21" s="14" t="n"/>
      <c r="H21" s="14" t="n"/>
      <c r="I21" s="27">
        <f>IF(OR(D21="",D21="No",D21="Desconocido"),"REVISAR","")</f>
        <v/>
      </c>
    </row>
    <row r="22" ht="46" customHeight="1">
      <c r="A22" t="n">
        <v>21</v>
      </c>
      <c r="B22" s="4" t="inlineStr">
        <is>
          <t>Límites de solicitudes por empresa respetados</t>
        </is>
      </c>
      <c r="C22" s="4" t="inlineStr">
        <is>
          <t>Digitalbonus Bayern permite una solicitud por área de ayuda y dos por empresa durante la vida del programa. TÜBİTAK permite dos propuestas por organización y periodo de convocatoria entre 1501 y 1507 en conjunto.</t>
        </is>
      </c>
      <c r="D22" s="14" t="n"/>
      <c r="E22" s="14" t="n"/>
      <c r="F22" s="14" t="n"/>
      <c r="G22" s="14" t="n"/>
      <c r="H22" s="14" t="n"/>
      <c r="I22" s="27">
        <f>IF(OR(D22="",D22="No",D22="Desconocido"),"REVISAR","")</f>
        <v/>
      </c>
    </row>
    <row r="23" ht="46" customHeight="1">
      <c r="A23" t="n">
        <v>22</v>
      </c>
      <c r="B23" s="4" t="inlineStr">
        <is>
          <t>Posición fiscal comprobada, para los instrumentos fiscales</t>
        </is>
      </c>
      <c r="C23" s="4" t="inlineStr">
        <is>
          <t>Una deducción o un crédito solo valen lo que usted pueda aplicar. Este pack no indica los límites porcentuales sobre cuota de la deducción española por TI ni los porcentajes del WBSO, porque las fuentes consultadas no los daban.</t>
        </is>
      </c>
      <c r="D23" s="14" t="n"/>
      <c r="E23" s="14" t="n"/>
      <c r="F23" s="14" t="n"/>
      <c r="G23" s="14" t="n"/>
      <c r="H23" s="14" t="n"/>
      <c r="I23" s="27">
        <f>IF(OR(D23="",D23="No",D23="Desconocido"),"REVISAR","")</f>
        <v/>
      </c>
    </row>
  </sheetData>
  <conditionalFormatting sqref="I2:I23">
    <cfRule type="cellIs" priority="1" operator="equal" dxfId="0">
      <formula>"REVISAR"</formula>
    </cfRule>
  </conditionalFormatting>
  <dataValidations count="1">
    <dataValidation sqref="D2 D3 D4 D5 D6 D7 D8 D9 D10 D11 D12 D13 D14 D15 D16 D17 D18 D19 D20 D21 D22 D23" showDropDown="0" showInputMessage="0" showErrorMessage="0" allowBlank="0" type="list">
      <formula1>"Sí,No,No aplica,Desconocido"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Indicador</t>
        </is>
      </c>
      <c r="B1" s="7" t="inlineStr">
        <is>
          <t>Unidad</t>
        </is>
      </c>
      <c r="C1" s="7" t="inlineStr">
        <is>
          <t>Mejor cuando es</t>
        </is>
      </c>
      <c r="D1" s="7" t="inlineStr">
        <is>
          <t>Línea base</t>
        </is>
      </c>
      <c r="E1" s="7" t="inlineStr">
        <is>
          <t>Periodo de la línea base</t>
        </is>
      </c>
      <c r="F1" s="7" t="inlineStr">
        <is>
          <t>Objetivo</t>
        </is>
      </c>
      <c r="G1" s="7" t="inlineStr">
        <is>
          <t>Fecha objetivo</t>
        </is>
      </c>
      <c r="H1" s="7" t="inlineStr">
        <is>
          <t>Variación comprometida</t>
        </is>
      </c>
      <c r="I1" s="7" t="inlineStr">
        <is>
          <t>Método de medición</t>
        </is>
      </c>
      <c r="J1" s="7" t="inlineStr">
        <is>
          <t>Fuente de datos</t>
        </is>
      </c>
      <c r="K1" s="7" t="inlineStr">
        <is>
          <t>Intervalo de muestreo</t>
        </is>
      </c>
      <c r="L1" s="7" t="inlineStr">
        <is>
          <t>Periodo de conservación</t>
        </is>
      </c>
      <c r="M1" s="7" t="inlineStr">
        <is>
          <t>Evidencia documental para una visita de comprobación</t>
        </is>
      </c>
    </row>
    <row r="2" ht="34" customHeight="1">
      <c r="A2" s="3" t="inlineStr">
        <is>
          <t>Producción buena por hora de producción</t>
        </is>
      </c>
      <c r="B2" t="inlineStr">
        <is>
          <t>unidades/h</t>
        </is>
      </c>
      <c r="C2" t="inlineStr">
        <is>
          <t>más alto</t>
        </is>
      </c>
      <c r="D2" s="14" t="n"/>
      <c r="E2" s="14" t="n"/>
      <c r="F2" s="14" t="n"/>
      <c r="G2" s="14" t="n"/>
      <c r="H2" s="28">
        <f>IF(AND(ISNUMBER(D2),D2&lt;&gt;0,ISNUMBER(F2)),(F2-D2)/D2,"")</f>
        <v/>
      </c>
      <c r="I2" s="29" t="inlineStr">
        <is>
          <t>Capturado automáticamente de las señales de máquina (estado y contajes); definiciones idénticas antes y después.</t>
        </is>
      </c>
      <c r="J2" s="29" t="inlineStr">
        <is>
          <t>Exportación del sistema de monitorización, mismas máquinas, mismas definiciones.</t>
        </is>
      </c>
      <c r="K2" s="29" t="inlineStr">
        <is>
          <t>1 minuto en la máquina; agregado por turno</t>
        </is>
      </c>
      <c r="L2" s="29" t="inlineStr">
        <is>
          <t>Periodo del proyecto más la obligación de conservación del programa</t>
        </is>
      </c>
      <c r="M2" s="29" t="inlineStr">
        <is>
          <t>Exportación mensual con el registro de eventos en bruto que la respalda, más la nota metodológica</t>
        </is>
      </c>
    </row>
    <row r="3" ht="34" customHeight="1">
      <c r="A3" s="3" t="inlineStr">
        <is>
          <t>Paradas no planificadas</t>
        </is>
      </c>
      <c r="B3" t="inlineStr">
        <is>
          <t>horas/mes</t>
        </is>
      </c>
      <c r="C3" t="inlineStr">
        <is>
          <t>más bajo</t>
        </is>
      </c>
      <c r="D3" s="14" t="n"/>
      <c r="E3" s="14" t="n"/>
      <c r="F3" s="14" t="n"/>
      <c r="G3" s="14" t="n"/>
      <c r="H3" s="28">
        <f>IF(AND(ISNUMBER(D3),D3&lt;&gt;0,ISNUMBER(F3)),(F3-D3)/D3,"")</f>
        <v/>
      </c>
      <c r="I3" s="29" t="inlineStr">
        <is>
          <t>Capturado automáticamente de las señales de máquina (estado y contajes); definiciones idénticas antes y después.</t>
        </is>
      </c>
      <c r="J3" s="29" t="inlineStr">
        <is>
          <t>Exportación del sistema de monitorización, mismas máquinas, mismas definiciones.</t>
        </is>
      </c>
      <c r="K3" s="29" t="inlineStr">
        <is>
          <t>1 minuto en la máquina; agregado por turno</t>
        </is>
      </c>
      <c r="L3" s="29" t="inlineStr">
        <is>
          <t>Periodo del proyecto más la obligación de conservación del programa</t>
        </is>
      </c>
      <c r="M3" s="29" t="inlineStr">
        <is>
          <t>Exportación mensual con el registro de eventos en bruto que la respalda, más la nota metodológica</t>
        </is>
      </c>
    </row>
    <row r="4" ht="34" customHeight="1">
      <c r="A4" s="3" t="inlineStr">
        <is>
          <t>Disponibilidad</t>
        </is>
      </c>
      <c r="B4" t="inlineStr">
        <is>
          <t>% del tiempo de producción planificado</t>
        </is>
      </c>
      <c r="C4" t="inlineStr">
        <is>
          <t>más alto</t>
        </is>
      </c>
      <c r="D4" s="17" t="n"/>
      <c r="E4" s="14" t="n"/>
      <c r="F4" s="17" t="n"/>
      <c r="G4" s="14" t="n"/>
      <c r="H4" s="28">
        <f>IF(AND(ISNUMBER(D4),D4&lt;&gt;0,ISNUMBER(F4)),(F4-D4)/D4,"")</f>
        <v/>
      </c>
      <c r="I4" s="29" t="inlineStr">
        <is>
          <t>Capturado automáticamente de las señales de máquina (estado y contajes); definiciones idénticas antes y después.</t>
        </is>
      </c>
      <c r="J4" s="29" t="inlineStr">
        <is>
          <t>Exportación del sistema de monitorización, mismas máquinas, mismas definiciones.</t>
        </is>
      </c>
      <c r="K4" s="29" t="inlineStr">
        <is>
          <t>1 minuto en la máquina; agregado por turno</t>
        </is>
      </c>
      <c r="L4" s="29" t="inlineStr">
        <is>
          <t>Periodo del proyecto más la obligación de conservación del programa</t>
        </is>
      </c>
      <c r="M4" s="29" t="inlineStr">
        <is>
          <t>Exportación mensual con el registro de eventos en bruto que la respalda, más la nota metodológica</t>
        </is>
      </c>
    </row>
    <row r="5" ht="34" customHeight="1">
      <c r="A5" s="3" t="inlineStr">
        <is>
          <t>Tasa de rechazo y reproceso</t>
        </is>
      </c>
      <c r="B5" t="inlineStr">
        <is>
          <t>% de la producción</t>
        </is>
      </c>
      <c r="C5" t="inlineStr">
        <is>
          <t>más bajo</t>
        </is>
      </c>
      <c r="D5" s="17" t="n"/>
      <c r="E5" s="14" t="n"/>
      <c r="F5" s="17" t="n"/>
      <c r="G5" s="14" t="n"/>
      <c r="H5" s="28">
        <f>IF(AND(ISNUMBER(D5),D5&lt;&gt;0,ISNUMBER(F5)),(F5-D5)/D5,"")</f>
        <v/>
      </c>
      <c r="I5" s="29" t="inlineStr">
        <is>
          <t>Capturado automáticamente de las señales de máquina (estado y contajes); definiciones idénticas antes y después.</t>
        </is>
      </c>
      <c r="J5" s="29" t="inlineStr">
        <is>
          <t>Exportación del sistema de monitorización, mismas máquinas, mismas definiciones.</t>
        </is>
      </c>
      <c r="K5" s="29" t="inlineStr">
        <is>
          <t>1 minuto en la máquina; agregado por turno</t>
        </is>
      </c>
      <c r="L5" s="29" t="inlineStr">
        <is>
          <t>Periodo del proyecto más la obligación de conservación del programa</t>
        </is>
      </c>
      <c r="M5" s="29" t="inlineStr">
        <is>
          <t>Exportación mensual con el registro de eventos en bruto que la respalda, más la nota metodológica</t>
        </is>
      </c>
    </row>
    <row r="6" ht="34" customHeight="1">
      <c r="A6" s="3" t="inlineStr">
        <is>
          <t>Energía por unidad buena</t>
        </is>
      </c>
      <c r="B6" t="inlineStr">
        <is>
          <t>kWh/unidad</t>
        </is>
      </c>
      <c r="C6" t="inlineStr">
        <is>
          <t>más bajo</t>
        </is>
      </c>
      <c r="D6" s="14" t="n"/>
      <c r="E6" s="14" t="n"/>
      <c r="F6" s="14" t="n"/>
      <c r="G6" s="14" t="n"/>
      <c r="H6" s="28">
        <f>IF(AND(ISNUMBER(D6),D6&lt;&gt;0,ISNUMBER(F6)),(F6-D6)/D6,"")</f>
        <v/>
      </c>
      <c r="I6" s="29" t="inlineStr">
        <is>
          <t>Medido en la máquina o en la acometida, leído automáticamente; no una cifra de factura dividida por la producción.</t>
        </is>
      </c>
      <c r="J6" s="29" t="inlineStr">
        <is>
          <t>Exportación del sistema de monitorización, mismas máquinas, mismas definiciones.</t>
        </is>
      </c>
      <c r="K6" s="29" t="inlineStr">
        <is>
          <t>1 minuto en la máquina; agregado por turno</t>
        </is>
      </c>
      <c r="L6" s="29" t="inlineStr">
        <is>
          <t>Periodo del proyecto más la obligación de conservación del programa</t>
        </is>
      </c>
      <c r="M6" s="29" t="inlineStr">
        <is>
          <t>Exportación mensual con el registro de eventos en bruto que la respalda, más la nota metodológica</t>
        </is>
      </c>
    </row>
    <row r="7" ht="34" customHeight="1">
      <c r="A7" s="3" t="inlineStr">
        <is>
          <t>Tiempo medio de cambio de referencia</t>
        </is>
      </c>
      <c r="B7" t="inlineStr">
        <is>
          <t>minutos</t>
        </is>
      </c>
      <c r="C7" t="inlineStr">
        <is>
          <t>más bajo</t>
        </is>
      </c>
      <c r="D7" s="14" t="n"/>
      <c r="E7" s="14" t="n"/>
      <c r="F7" s="14" t="n"/>
      <c r="G7" s="14" t="n"/>
      <c r="H7" s="28">
        <f>IF(AND(ISNUMBER(D7),D7&lt;&gt;0,ISNUMBER(F7)),(F7-D7)/D7,"")</f>
        <v/>
      </c>
      <c r="I7" s="29" t="inlineStr">
        <is>
          <t>Capturado automáticamente de las señales de máquina (estado y contajes); definiciones idénticas antes y después.</t>
        </is>
      </c>
      <c r="J7" s="29" t="inlineStr">
        <is>
          <t>Exportación del sistema de monitorización, mismas máquinas, mismas definiciones.</t>
        </is>
      </c>
      <c r="K7" s="29" t="inlineStr">
        <is>
          <t>1 minuto en la máquina; agregado por turno</t>
        </is>
      </c>
      <c r="L7" s="29" t="inlineStr">
        <is>
          <t>Periodo del proyecto más la obligación de conservación del programa</t>
        </is>
      </c>
      <c r="M7" s="29" t="inlineStr">
        <is>
          <t>Exportación mensual con el registro de eventos en bruto que la respalda, más la nota metodológica</t>
        </is>
      </c>
    </row>
    <row r="8" ht="34" customHeight="1">
      <c r="A8" s="3" t="inlineStr">
        <is>
          <t>Tiempo medio de reparación (MTTR)</t>
        </is>
      </c>
      <c r="B8" t="inlineStr">
        <is>
          <t>horas</t>
        </is>
      </c>
      <c r="C8" t="inlineStr">
        <is>
          <t>más bajo</t>
        </is>
      </c>
      <c r="D8" s="14" t="n"/>
      <c r="E8" s="14" t="n"/>
      <c r="F8" s="14" t="n"/>
      <c r="G8" s="14" t="n"/>
      <c r="H8" s="28">
        <f>IF(AND(ISNUMBER(D8),D8&lt;&gt;0,ISNUMBER(F8)),(F8-D8)/D8,"")</f>
        <v/>
      </c>
      <c r="I8" s="29" t="inlineStr">
        <is>
          <t>Capturado automáticamente de las señales de máquina (estado y contajes); definiciones idénticas antes y después.</t>
        </is>
      </c>
      <c r="J8" s="29" t="inlineStr">
        <is>
          <t>Exportación del sistema de monitorización, mismas máquinas, mismas definiciones.</t>
        </is>
      </c>
      <c r="K8" s="29" t="inlineStr">
        <is>
          <t>1 minuto en la máquina; agregado por turno</t>
        </is>
      </c>
      <c r="L8" s="29" t="inlineStr">
        <is>
          <t>Periodo del proyecto más la obligación de conservación del programa</t>
        </is>
      </c>
      <c r="M8" s="29" t="inlineStr">
        <is>
          <t>Exportación mensual con el registro de eventos en bruto que la respalda, más la nota metodológica</t>
        </is>
      </c>
    </row>
    <row r="9" ht="34" customHeight="1">
      <c r="A9" s="3" t="inlineStr">
        <is>
          <t>Paradas con motivo registrado</t>
        </is>
      </c>
      <c r="B9" t="inlineStr">
        <is>
          <t>% de las paradas</t>
        </is>
      </c>
      <c r="C9" t="inlineStr">
        <is>
          <t>más alto</t>
        </is>
      </c>
      <c r="D9" s="17" t="n"/>
      <c r="E9" s="14" t="n"/>
      <c r="F9" s="17" t="n"/>
      <c r="G9" s="14" t="n"/>
      <c r="H9" s="28">
        <f>IF(AND(ISNUMBER(D9),D9&lt;&gt;0,ISNUMBER(F9)),(F9-D9)/D9,"")</f>
        <v/>
      </c>
      <c r="I9" s="29" t="inlineStr">
        <is>
          <t>Capturado automáticamente de las señales de máquina (estado y contajes); definiciones idénticas antes y después.</t>
        </is>
      </c>
      <c r="J9" s="29" t="inlineStr">
        <is>
          <t>Exportación del sistema de monitorización, mismas máquinas, mismas definiciones.</t>
        </is>
      </c>
      <c r="K9" s="29" t="inlineStr">
        <is>
          <t>1 minuto en la máquina; agregado por turno</t>
        </is>
      </c>
      <c r="L9" s="29" t="inlineStr">
        <is>
          <t>Periodo del proyecto más la obligación de conservación del programa</t>
        </is>
      </c>
      <c r="M9" s="29" t="inlineStr">
        <is>
          <t>Exportación mensual con el registro de eventos en bruto que la respalda, más la nota metodológica</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La línea base y el resultado deben medirse igual, en las mismas máquinas y con las mismas definiciones. Si hoy una cifra se toma a mano, dígalo aquí y diga cómo la va a validar — un evaluador que descubra que el método cambió entre la línea base y el resultado descontará el resultado.</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Fase</t>
        </is>
      </c>
      <c r="B1" s="7" t="inlineStr">
        <is>
          <t>Inicio previsto (mes)</t>
        </is>
      </c>
      <c r="C1" s="7" t="inlineStr">
        <is>
          <t>Fin previsto (mes)</t>
        </is>
      </c>
      <c r="D1" s="7" t="inlineStr">
        <is>
          <t>Meses</t>
        </is>
      </c>
      <c r="E1" s="7" t="inlineStr">
        <is>
          <t>Entregable</t>
        </is>
      </c>
      <c r="F1" s="7" t="inlineStr">
        <is>
          <t>Evidencia</t>
        </is>
      </c>
      <c r="G1" s="7" t="inlineStr">
        <is>
          <t>Responsable</t>
        </is>
      </c>
      <c r="H1" s="7" t="inlineStr">
        <is>
          <t>¿Hecho?</t>
        </is>
      </c>
    </row>
    <row r="2" ht="34" customHeight="1">
      <c r="A2" s="24" t="inlineStr">
        <is>
          <t>Línea de base medida en la línea, antes de encargar nada</t>
        </is>
      </c>
      <c r="B2" s="14" t="n">
        <v>1</v>
      </c>
      <c r="C2" s="14" t="n">
        <v>2</v>
      </c>
      <c r="D2" s="27">
        <f>IF(AND(ISNUMBER(B2),ISNUMBER(C2)),C2-B2,"")</f>
        <v/>
      </c>
      <c r="E2" s="4" t="inlineStr">
        <is>
          <t>De cuatro a ocho semanas de línea de base capturada automáticamente: disponibilidad, tasa, rechazos, energía por pieza</t>
        </is>
      </c>
      <c r="F2" s="4" t="inlineStr">
        <is>
          <t>Informe de línea de base con la exportación en bruto y las definiciones de medición</t>
        </is>
      </c>
      <c r="G2" s="14" t="n"/>
      <c r="H2" s="14" t="inlineStr">
        <is>
          <t>No</t>
        </is>
      </c>
    </row>
    <row r="3" ht="34" customHeight="1">
      <c r="A3" s="24" t="inlineStr">
        <is>
          <t>Comprobación de elegibilidad y de minimis</t>
        </is>
      </c>
      <c r="B3" s="14" t="n">
        <v>1</v>
      </c>
      <c r="C3" s="14" t="n">
        <v>2</v>
      </c>
      <c r="D3" s="27">
        <f>IF(AND(ISNUMBER(B3),ISNUMBER(C3)),C3-B3,"")</f>
        <v/>
      </c>
      <c r="E3" s="4" t="inlineStr">
        <is>
          <t>Hoja de elegibilidad completada, total de minimis declarado, clase de tamaño acreditada</t>
        </is>
      </c>
      <c r="F3" s="4" t="inlineStr">
        <is>
          <t>Lista firmada con los documentos justificativos adjuntos</t>
        </is>
      </c>
      <c r="G3" s="14" t="n"/>
      <c r="H3" s="14" t="inlineStr">
        <is>
          <t>No</t>
        </is>
      </c>
    </row>
    <row r="4" ht="34" customHeight="1">
      <c r="A4" s="24" t="inlineStr">
        <is>
          <t>Comunicación previa, prenotazione o reserva</t>
        </is>
      </c>
      <c r="B4" s="14" t="n">
        <v>2</v>
      </c>
      <c r="C4" s="14" t="n">
        <v>3</v>
      </c>
      <c r="D4" s="27">
        <f>IF(AND(ISNUMBER(B4),ISNUMBER(C4)),C4-B4,"")</f>
        <v/>
      </c>
      <c r="E4" s="4" t="inlineStr">
        <is>
          <t>Lo que su programa exija antes de comprometer la inversión</t>
        </is>
      </c>
      <c r="F4" s="4" t="inlineStr">
        <is>
          <t>Acuse de recibo del organismo, con su fecha</t>
        </is>
      </c>
      <c r="G4" s="14" t="n"/>
      <c r="H4" s="14" t="inlineStr">
        <is>
          <t>No</t>
        </is>
      </c>
    </row>
    <row r="5" ht="34" customHeight="1">
      <c r="A5" s="24" t="inlineStr">
        <is>
          <t>Solicitud presentada</t>
        </is>
      </c>
      <c r="B5" s="14" t="n">
        <v>3</v>
      </c>
      <c r="C5" s="14" t="n">
        <v>3</v>
      </c>
      <c r="D5" s="27">
        <f>IF(AND(ISNUMBER(B5),ISNUMBER(C5)),C5-B5,"")</f>
        <v/>
      </c>
      <c r="E5" s="4" t="inlineStr">
        <is>
          <t>Solicitud completa con presupuestos, indicadores y la descripción técnica</t>
        </is>
      </c>
      <c r="F5" s="4" t="inlineStr">
        <is>
          <t>Justificante de presentación y el expediente tal como se presentó</t>
        </is>
      </c>
      <c r="G5" s="14" t="n"/>
      <c r="H5" s="14" t="inlineStr">
        <is>
          <t>No</t>
        </is>
      </c>
    </row>
    <row r="6" ht="34" customHeight="1">
      <c r="A6" s="24" t="inlineStr">
        <is>
          <t>Resolución</t>
        </is>
      </c>
      <c r="B6" s="14" t="n">
        <v>3</v>
      </c>
      <c r="C6" s="14" t="n">
        <v>6</v>
      </c>
      <c r="D6" s="27">
        <f>IF(AND(ISNUMBER(B6),ISNUMBER(C6)),C6-B6,"")</f>
        <v/>
      </c>
      <c r="E6" s="4" t="inlineStr">
        <is>
          <t>Resolución de concesión o notificación de aprobación</t>
        </is>
      </c>
      <c r="F6" s="4" t="inlineStr">
        <is>
          <t>Carta de resolución con las condiciones que lleva adjuntas</t>
        </is>
      </c>
      <c r="G6" s="14" t="n"/>
      <c r="H6" s="14" t="inlineStr">
        <is>
          <t>No</t>
        </is>
      </c>
    </row>
    <row r="7" ht="34" customHeight="1">
      <c r="A7" s="24" t="inlineStr">
        <is>
          <t>Pedido emitido</t>
        </is>
      </c>
      <c r="B7" s="14" t="n">
        <v>6</v>
      </c>
      <c r="C7" s="14" t="n">
        <v>7</v>
      </c>
      <c r="D7" s="27">
        <f>IF(AND(ISNUMBER(B7),ISNUMBER(C7)),C7-B7,"")</f>
        <v/>
      </c>
      <c r="E7" s="4" t="inlineStr">
        <is>
          <t>Pedidos firmados después de la comunicación y la resolución, nunca antes</t>
        </is>
      </c>
      <c r="F7" s="4" t="inlineStr">
        <is>
          <t>Presupuestos fechados, comparativa, pedidos de compra</t>
        </is>
      </c>
      <c r="G7" s="14" t="n"/>
      <c r="H7" s="14" t="inlineStr">
        <is>
          <t>No</t>
        </is>
      </c>
    </row>
    <row r="8" ht="34" customHeight="1">
      <c r="A8" s="24" t="inlineStr">
        <is>
          <t>Entrega, instalación y conexión</t>
        </is>
      </c>
      <c r="B8" s="14" t="n">
        <v>7</v>
      </c>
      <c r="C8" s="14" t="n">
        <v>9</v>
      </c>
      <c r="D8" s="27">
        <f>IF(AND(ISNUMBER(B8),ISNUMBER(C8)),C8-B8,"")</f>
        <v/>
      </c>
      <c r="E8" s="4" t="inlineStr">
        <is>
          <t>Todas las máquinas del proyecto conectadas y validadas contra el plan</t>
        </is>
      </c>
      <c r="F8" s="4" t="inlineStr">
        <is>
          <t>Acta de puesta en marcha, lista de máquinas, aceptación firmada</t>
        </is>
      </c>
      <c r="G8" s="14" t="n"/>
      <c r="H8" s="14" t="inlineStr">
        <is>
          <t>No</t>
        </is>
      </c>
    </row>
    <row r="9" ht="34" customHeight="1">
      <c r="A9" s="24" t="inlineStr">
        <is>
          <t>Formación</t>
        </is>
      </c>
      <c r="B9" s="14" t="n">
        <v>9</v>
      </c>
      <c r="C9" s="14" t="n">
        <v>10</v>
      </c>
      <c r="D9" s="27">
        <f>IF(AND(ISNUMBER(B9),ISNUMBER(C9)),C9-B9,"")</f>
        <v/>
      </c>
      <c r="E9" s="4" t="inlineStr">
        <is>
          <t>Operarios, técnicos y responsables formados en el sistema</t>
        </is>
      </c>
      <c r="F9" s="4" t="inlineStr">
        <is>
          <t>Hojas de asistencia, informe del formador, facturas</t>
        </is>
      </c>
      <c r="G9" s="14" t="n"/>
      <c r="H9" s="14" t="inlineStr">
        <is>
          <t>No</t>
        </is>
      </c>
    </row>
    <row r="10" ht="34" customHeight="1">
      <c r="A10" s="24" t="inlineStr">
        <is>
          <t>Resultado medido igual que la línea de base</t>
        </is>
      </c>
      <c r="B10" s="14" t="n">
        <v>12</v>
      </c>
      <c r="C10" s="14" t="n">
        <v>13</v>
      </c>
      <c r="D10" s="27">
        <f>IF(AND(ISNUMBER(B10),ISNUMBER(C10)),C10-B10,"")</f>
        <v/>
      </c>
      <c r="E10" s="4" t="inlineStr">
        <is>
          <t>Las mismas máquinas, las mismas definiciones, el mismo método de captura</t>
        </is>
      </c>
      <c r="F10" s="4" t="inlineStr">
        <is>
          <t>Informe de resultados junto a la exportación de la línea de base, con la nota metodológica</t>
        </is>
      </c>
      <c r="G10" s="14" t="n"/>
      <c r="H10" s="14" t="inlineStr">
        <is>
          <t>No</t>
        </is>
      </c>
    </row>
    <row r="11" ht="34" customHeight="1">
      <c r="A11" s="24" t="inlineStr">
        <is>
          <t>Justificación e informe final</t>
        </is>
      </c>
      <c r="B11" s="14" t="n">
        <v>13</v>
      </c>
      <c r="C11" s="14" t="n">
        <v>14</v>
      </c>
      <c r="D11" s="27">
        <f>IF(AND(ISNUMBER(B11),ISNUMBER(C11)),C11-B11,"")</f>
        <v/>
      </c>
      <c r="E11" s="4" t="inlineStr">
        <is>
          <t>Expediente de justificación con los resultados frente a lo comprometido</t>
        </is>
      </c>
      <c r="F11" s="4" t="inlineStr">
        <is>
          <t>Informe final, exportación de datos, facturas, justificantes de pago</t>
        </is>
      </c>
      <c r="G11" s="14" t="n"/>
      <c r="H11" s="14" t="inlineStr">
        <is>
          <t>No</t>
        </is>
      </c>
    </row>
    <row r="12" ht="34" customHeight="1">
      <c r="A12" s="24" t="inlineStr">
        <is>
          <t>Obligaciones de seguimiento tras el pago</t>
        </is>
      </c>
      <c r="B12" s="14" t="n">
        <v>14</v>
      </c>
      <c r="C12" s="14" t="n">
        <v>26</v>
      </c>
      <c r="D12" s="27">
        <f>IF(AND(ISNUMBER(B12),ISNUMBER(C12)),C12-B12,"")</f>
        <v/>
      </c>
      <c r="E12" s="4" t="inlineStr">
        <is>
          <t>Lo que su programa exija después — para el iperammortamento italiano, seguimiento el 20 de enero y el 30 de junio de cada año</t>
        </is>
      </c>
      <c r="F12" s="4" t="inlineStr">
        <is>
          <t>Declaraciones de seguimiento tal como se presentaron, con sus fechas</t>
        </is>
      </c>
      <c r="G12" s="14" t="n"/>
      <c r="H12" s="14" t="inlineStr">
        <is>
          <t>No</t>
        </is>
      </c>
    </row>
    <row r="14">
      <c r="A14" s="3" t="inlineStr">
        <is>
          <t>Controles de secuencia</t>
        </is>
      </c>
    </row>
    <row r="15">
      <c r="A15" s="4" t="inlineStr">
        <is>
          <t>¿Línea de base terminada antes de emitir el pedido?</t>
        </is>
      </c>
      <c r="B15" s="27">
        <f>IF(OR(C2="",B7=""),"Rellene los meses para comprobar",IF(C2&lt;=B7,"OK","Fuera de orden — una solicitud puede caer solo por esto"))</f>
        <v/>
      </c>
    </row>
    <row r="16">
      <c r="A16" s="4" t="inlineStr">
        <is>
          <t>¿Comunicación previa o reserva terminada antes de emitir el pedido?</t>
        </is>
      </c>
      <c r="B16" s="27">
        <f>IF(OR(C4="",B7=""),"Rellene los meses para comprobar",IF(C4&lt;=B7,"OK","Fuera de orden — una solicitud puede caer solo por esto"))</f>
        <v/>
      </c>
    </row>
    <row r="17">
      <c r="A17" s="4" t="inlineStr">
        <is>
          <t>¿Resultado medido tras la instalación, con el método de la línea de base?</t>
        </is>
      </c>
      <c r="B17" s="27">
        <f>IF(OR(C8="",B10=""),"Rellene los meses para comprobar",IF(B10&gt;=C8,"OK","Fuera de orden — una solicitud puede caer solo por esto"))</f>
        <v/>
      </c>
    </row>
  </sheetData>
  <mergeCells count="3">
    <mergeCell ref="B16:C16"/>
    <mergeCell ref="B15:C15"/>
    <mergeCell ref="B17:C17"/>
  </mergeCells>
  <conditionalFormatting sqref="B15:B17">
    <cfRule type="cellIs" priority="1" operator="equal" dxfId="0">
      <formula>"Fuera de orden — una solicitud puede caer solo por esto"</formula>
    </cfRule>
    <cfRule type="cellIs" priority="2" operator="equal" dxfId="1">
      <formula>"OK"</formula>
    </cfRule>
  </conditionalFormatting>
  <dataValidations count="1">
    <dataValidation sqref="H2 H3 H4 H5 H6 H7 H8 H9 H10 H11 H12" showDropDown="0" showInputMessage="0" showErrorMessage="0" allowBlank="0" type="list">
      <formula1>"Sí,No"</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Fuente</t>
        </is>
      </c>
      <c r="B1" s="7" t="inlineStr">
        <is>
          <t>Enlace</t>
        </is>
      </c>
      <c r="C1" s="7" t="inlineStr">
        <is>
          <t>Clasificación</t>
        </is>
      </c>
      <c r="D1" s="7" t="inlineStr">
        <is>
          <t>Fecha de la fuente / fecha de consulta</t>
        </is>
      </c>
      <c r="E1" s="7" t="inlineStr">
        <is>
          <t>Nota</t>
        </is>
      </c>
    </row>
    <row r="2">
      <c r="A2" s="4" t="inlineStr">
        <is>
          <t>Italia — Transizione 5.0 (credito d’imposta)</t>
        </is>
      </c>
      <c r="B2" s="30" t="inlineStr">
        <is>
          <t>https://www.mimit.gov.it/it/incentivi/piano-transizione-5-0</t>
        </is>
      </c>
      <c r="C2" t="inlineStr">
        <is>
          <t>OFICIAL</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Italia — Nuovo Piano Transizione 5.0 – Iperammortamento</t>
        </is>
      </c>
      <c r="B3" s="30" t="inlineStr">
        <is>
          <t>https://www.mimit.gov.it/it/incentivi/nuovo-piano-transizione-5-0-iperammortamento</t>
        </is>
      </c>
      <c r="C3" t="inlineStr">
        <is>
          <t>OFICIAL</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Italia — Nuova Sabatini (beni strumentali)</t>
        </is>
      </c>
      <c r="B4" s="30" t="inlineStr">
        <is>
          <t>https://www.mimit.gov.it/it/incentivi/agevolazioni-per-gli-investimenti-delle-pmi-in-beni-strumentali-nuova-sabatini</t>
        </is>
      </c>
      <c r="C4" t="inlineStr">
        <is>
          <t>OFICIAL</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Alemania — EEW Modul 3 – MSR, Sensorik und Energiemanagement-Software</t>
        </is>
      </c>
      <c r="B5" s="30" t="inlineStr">
        <is>
          <t>https://www.bafa.de/DE/Energie/Energieeffizienz/Energieeffizienz_und_Prozesswaerme/Modul3_Energiemanagementsysteme/modul3_energiemanagementsysteme.html</t>
        </is>
      </c>
      <c r="C5" t="inlineStr">
        <is>
          <t>OFICIAL</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Alemania — EEW Modul 4 Basisförderung</t>
        </is>
      </c>
      <c r="B6" s="30" t="inlineStr">
        <is>
          <t>https://www.bafa.de/DE/Energie/Energieeffizienz/Energieeffizienz_und_Prozesswaerme/Modul4_Energiebezogene_Optimierung_Basisfoerderung/modul4_energiebezogene_optimierung_basisfoerderung_node.html</t>
        </is>
      </c>
      <c r="C6" t="inlineStr">
        <is>
          <t>OFICIAL</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Alemania (Bavaria) — Digitalbonus Bayern</t>
        </is>
      </c>
      <c r="B7" s="30" t="inlineStr">
        <is>
          <t>https://www.digitalbonus.bayern/foerderprogramm/</t>
        </is>
      </c>
      <c r="C7" t="inlineStr">
        <is>
          <t>OFICIAL</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Alemania (North Rhine-Westphalia) — Mittelstand Innovativ &amp; Digital – MID-Digitalisierung</t>
        </is>
      </c>
      <c r="B8" s="30" t="inlineStr">
        <is>
          <t>https://www.nordrhein-westfalen-foerdert.nrw/foerdermassnahmen/mittelstand-innovativ-digital-mid-digitalisierung-2026</t>
        </is>
      </c>
      <c r="C8" t="inlineStr">
        <is>
          <t>OFICIAL</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Alemania — Digital Jetzt</t>
        </is>
      </c>
      <c r="B9" s="30" t="inlineStr">
        <is>
          <t>https://www.digitaljetzt-portal.de/</t>
        </is>
      </c>
      <c r="C9" t="inlineStr">
        <is>
          <t>OFICIAL</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España — Deducción por innovación tecnológica (IT), LIS</t>
        </is>
      </c>
      <c r="B10" s="30" t="inlineStr">
        <is>
          <t>https://sede.agenciatributaria.gob.es/Sede/impuesto-sobre-sociedades/deducciones-beneficios-fiscales-impuesto-sobre-sociedades/deducciones-incentivar-realizacion-determinadas-actividades.html</t>
        </is>
      </c>
      <c r="C10" t="inlineStr">
        <is>
          <t>OFICIAL</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España — Ayudas a la eficiencia energética en PYME y gran empresa industrial (FNEE)</t>
        </is>
      </c>
      <c r="B11" s="30" t="inlineStr">
        <is>
          <t>https://www.idae.es/ayudas-y-financiacion/para-eficiencia-energetica-en-la-industria/actuaciones-pyme-y-gran-empresa-industrial</t>
        </is>
      </c>
      <c r="C11" t="inlineStr">
        <is>
          <t>OFICIAL</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España — PERTE de Descarbonización Industrial, Línea 1 (2026)</t>
        </is>
      </c>
      <c r="B12" s="30" t="inlineStr">
        <is>
          <t>https://www.boe.es/diario_boe/txt.php?id=BOE-B-2026-295</t>
        </is>
      </c>
      <c r="C12" t="inlineStr">
        <is>
          <t>OFICIAL</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España — Kit Digital (Segmento III)</t>
        </is>
      </c>
      <c r="B13" s="30" t="inlineStr">
        <is>
          <t>https://sede.red.gob.es/es/procedimientos/convocatoria-de-ayudas-destinadas-la-digitalizacion-de-empresas-del-segmento-iii</t>
        </is>
      </c>
      <c r="C13" t="inlineStr">
        <is>
          <t>OFICIAL</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OFICIAL</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OFICIAL</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Países Bajos — Energie-investeringsaftrek (EIA)</t>
        </is>
      </c>
      <c r="B16" s="30" t="inlineStr">
        <is>
          <t>https://www.belastingdienst.nl/wps/wcm/connect/bldcontentnl/belastingdienst/zakelijk/winst/inkomstenbelasting/veranderingen-inkomstenbelasting-2026/investeringsaftrek-2026/energie-investeringsaftrek-2026</t>
        </is>
      </c>
      <c r="C16" t="inlineStr">
        <is>
          <t>OFICIAL</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Países Bajos — WBSO (S&amp;O-afdrachtvermindering)</t>
        </is>
      </c>
      <c r="B17" s="30" t="inlineStr">
        <is>
          <t>https://www.rvo.nl/subsidies-financiering/wbso</t>
        </is>
      </c>
      <c r="C17" t="inlineStr">
        <is>
          <t>OFICIAL</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Países Bajos — SLIM-mkb</t>
        </is>
      </c>
      <c r="B18" s="30" t="inlineStr">
        <is>
          <t>https://www.uitvoeringvanbeleidszw.nl/subsidies-en-regelingen/algemene-informatie/slim-mkb-individuele-aanvragen--samenwerkingsverbanden-2025---2029</t>
        </is>
      </c>
      <c r="C18" t="inlineStr">
        <is>
          <t>OFICIAL</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Bélgica (federal) — Investeringsaftrek — verhoogde thematische aftrek</t>
        </is>
      </c>
      <c r="B19" s="30" t="inlineStr">
        <is>
          <t>https://www.vlaio.be/nl/subsidies-financiering/subsidiedatabank/maatregelen/investeringsaftrek</t>
        </is>
      </c>
      <c r="C19" t="inlineStr">
        <is>
          <t>OFICIAL</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Bélgica (federal) — Investeringsaftrek — digitale investeringen</t>
        </is>
      </c>
      <c r="B20" s="30" t="inlineStr">
        <is>
          <t>https://www.vlaio.be/nl/subsidies-financiering/subsidiedatabank/maatregelen/investeringsaftrek</t>
        </is>
      </c>
      <c r="C20" t="inlineStr">
        <is>
          <t>OFICIAL</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Bélgica (Flanders) — GREEN investeringssteun</t>
        </is>
      </c>
      <c r="B21" s="30" t="inlineStr">
        <is>
          <t>https://www.vlaio.be/nl/subsidies-financiering/green-investeringssteun/wat-is-het-steunpercentage-en-welke-kosten-worden-aanvaard</t>
        </is>
      </c>
      <c r="C21" t="inlineStr">
        <is>
          <t>OFICIAL</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Bélgica (Flanders) — Ecologiepremie+</t>
        </is>
      </c>
      <c r="B22" s="30" t="inlineStr">
        <is>
          <t>https://www.vlaio.be/nl/subsidies-financiering/subsidiedatabank/ecologiepremie</t>
        </is>
      </c>
      <c r="C22" t="inlineStr">
        <is>
          <t>OFICIAL</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Bélgica (Flanders) — kmo-portefeuille</t>
        </is>
      </c>
      <c r="B23" s="30" t="inlineStr">
        <is>
          <t>https://www.vlaio.be/nl/subsidies-financiering/kmo-portefeuille</t>
        </is>
      </c>
      <c r="C23" t="inlineStr">
        <is>
          <t>OFICIAL</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Bélgica (Wallonia) — Chèque « Maturité numérique »</t>
        </is>
      </c>
      <c r="B24" s="30" t="inlineStr">
        <is>
          <t>https://www.cheques-entreprises.be/cheques/</t>
        </is>
      </c>
      <c r="C24" t="inlineStr">
        <is>
          <t>OFICIAL</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Bélgica (Wallonia) — Chèques énergie (audit global, partiel, de suivi, étude de faisabilité)</t>
        </is>
      </c>
      <c r="B25" s="30" t="inlineStr">
        <is>
          <t>https://www.cheques-entreprises.be/cheques/</t>
        </is>
      </c>
      <c r="C25" t="inlineStr">
        <is>
          <t>OFICIAL</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Austria — UFI – Energiesparmaßnahmen (Umweltförderung im Inland)</t>
        </is>
      </c>
      <c r="B26" s="30" t="inlineStr">
        <is>
          <t>https://www.umweltfoerderung.at/fileadmin/user_upload/umweltfoerderung/betriebe/Energiesparen_in_Betrieben/UFI_Standardfall_Infoblatt_ENERGSPA.pdf</t>
        </is>
      </c>
      <c r="C26" t="inlineStr">
        <is>
          <t>OFICIAL</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Austria — Energiemanagement – Flexibilisierung im Verteilnetz (Betriebe)</t>
        </is>
      </c>
      <c r="B27" s="30" t="inlineStr">
        <is>
          <t>https://www.umweltfoerderung.at/betriebe/energiemanagement-fuer-betriebe</t>
        </is>
      </c>
      <c r="C27" t="inlineStr">
        <is>
          <t>OFICIAL</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Austria — Energieeffizienz-Ausschreibung Juli 2026 (UFI)</t>
        </is>
      </c>
      <c r="B28" s="30" t="inlineStr">
        <is>
          <t>https://www.umweltfoerderung.at/betriebe/energieeffizienz-2-2026</t>
        </is>
      </c>
      <c r="C28" t="inlineStr">
        <is>
          <t>OFICIAL</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Austria — KMU.DIGITAL</t>
        </is>
      </c>
      <c r="B29" s="30" t="inlineStr">
        <is>
          <t>https://www.kmudigital.at/</t>
        </is>
      </c>
      <c r="C29" t="inlineStr">
        <is>
          <t>OFICIAL</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Suecia — Klimatklivet</t>
        </is>
      </c>
      <c r="B30" s="30" t="inlineStr">
        <is>
          <t>https://www.naturvardsverket.se/amnesomraden/klimatomstallningen/klimatklivet/klimatklivets-ansokningsomgangar/</t>
        </is>
      </c>
      <c r="C30" t="inlineStr">
        <is>
          <t>OFICIAL</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Suecia — Energisteget / energikartläggningsstöd</t>
        </is>
      </c>
      <c r="B31" s="30" t="inlineStr">
        <is>
          <t>https://www.energimyndigheten.se/utlysningar/</t>
        </is>
      </c>
      <c r="C31" t="inlineStr">
        <is>
          <t>OFICIAL</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Dinamarca — Erhvervspuljen (Erhvervstilskud til energieffektiviseringer)</t>
        </is>
      </c>
      <c r="B32" s="30" t="inlineStr">
        <is>
          <t>https://www.statens-tilskudspuljer.dk/klima-energi-og-forsyningsministeriet/energistyrelsen/20</t>
        </is>
      </c>
      <c r="C32" t="inlineStr">
        <is>
          <t>OFICIAL</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Dinamarca — SMV:Digital (rådgivertilskud)</t>
        </is>
      </c>
      <c r="B33" s="30" t="inlineStr">
        <is>
          <t>https://virksomhedsguiden.dk/content/ydelser/digitalisering-raadgivertilskud/00f2ddc0-76bb-4cb8-b15c-989ed1228c3d/</t>
        </is>
      </c>
      <c r="C33" t="inlineStr">
        <is>
          <t>OFICIAL</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Finlandia — Energiatuki</t>
        </is>
      </c>
      <c r="B34" s="30" t="inlineStr">
        <is>
          <t>https://www.businessfinland.fi/suomalaisille-asiakkaille/palvelut/rahoitus/energiatuki</t>
        </is>
      </c>
      <c r="C34" t="inlineStr">
        <is>
          <t>OFICIAL</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Suiza — ProKilowatt — Programme</t>
        </is>
      </c>
      <c r="B35" s="30" t="inlineStr">
        <is>
          <t>https://pubdb.bfe.admin.ch/de/publication/download/12353</t>
        </is>
      </c>
      <c r="C35" t="inlineStr">
        <is>
          <t>OFICIAL</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Suiza — ProKilowatt — Projekte</t>
        </is>
      </c>
      <c r="B36" s="30" t="inlineStr">
        <is>
          <t>https://www.bfe.admin.ch/bfe/en/home/promotion/energy-efficiency/competitive-calls-for-tenders-prokilowatt.html/</t>
        </is>
      </c>
      <c r="C36" t="inlineStr">
        <is>
          <t>OFICIAL</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Türkiye — KOBİ Dijital Dönüşüm Destek Programı</t>
        </is>
      </c>
      <c r="B37" s="30" t="inlineStr">
        <is>
          <t>https://www.kosgeb.gov.tr/site/tr/genel/destekdetay/9144/kobi-dijital-donusum-destek-programi</t>
        </is>
      </c>
      <c r="C37" t="inlineStr">
        <is>
          <t>OFICIAL</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Türkiye — Kapasite Geliştirme Destek Programı</t>
        </is>
      </c>
      <c r="B38" s="30" t="inlineStr">
        <is>
          <t>https://www.kosgeb.gov.tr/site/tr/genel/destekdetay/9200/kapasite-gelistirme-destek-programi</t>
        </is>
      </c>
      <c r="C38" t="inlineStr">
        <is>
          <t>OFICIAL</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Türkiye — Yeşil Sanayi Destek Programı – Sanayide Temiz ve Döngüsel Ekonomi</t>
        </is>
      </c>
      <c r="B39" s="30" t="inlineStr">
        <is>
          <t>https://www.kosgeb.gov.tr/site/tr/genel/destekdetay/9022/yesil-sanayi-destek-programi</t>
        </is>
      </c>
      <c r="C39" t="inlineStr">
        <is>
          <t>OFICIAL</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Türkiye — Yeşil Sanayi Destek Programı – güneş enerjisi yatırımları</t>
        </is>
      </c>
      <c r="B40" s="30" t="inlineStr">
        <is>
          <t>https://www.kosgeb.gov.tr/site/tr/genel/destekdetay/9022/yesil-sanayi-destek-programi</t>
        </is>
      </c>
      <c r="C40" t="inlineStr">
        <is>
          <t>OFICIAL</t>
        </is>
      </c>
      <c r="D40" s="4" t="inlineStr">
        <is>
          <t>read 22 September 2026</t>
        </is>
      </c>
      <c r="E40" s="4" t="inlineStr">
        <is>
          <t>Programme live; the 2026 call status is NOT VERIFIED (see the row above). Listed for completeness: solar investment, not a route for monitoring.</t>
        </is>
      </c>
    </row>
    <row r="41">
      <c r="A41" s="4" t="inlineStr">
        <is>
          <t>Türkiye — TÜBİTAK 1501 Sanayi Ar-Ge Destek Programı</t>
        </is>
      </c>
      <c r="B41" s="30" t="inlineStr">
        <is>
          <t>https://tubitak.gov.tr/tr/duyuru/1501-sanayi-ar-ge-destek-programi-ve-1507-kobi-ar-ge-baslangic-destek-programi-2026-yili-2-cagrilari-acildi</t>
        </is>
      </c>
      <c r="C41" t="inlineStr">
        <is>
          <t>OFICIAL</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Türkiye — TÜBİTAK 1507 KOBİ Ar-Ge Başlangıç Destek Programı</t>
        </is>
      </c>
      <c r="B42" s="30" t="inlineStr">
        <is>
          <t>https://tubitak.gov.tr/en/funds/industrial/national-support-programs/1507-tubitak-sme-rd-start-support-program</t>
        </is>
      </c>
      <c r="C42" t="inlineStr">
        <is>
          <t>OFICIAL</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Türkiye — Yatırım Teşvik Belgesi (Karar 9903)</t>
        </is>
      </c>
      <c r="B43" s="30" t="inlineStr">
        <is>
          <t>https://www.resmigazete.gov.tr/eskiler/2025/06/20250621-14.htm</t>
        </is>
      </c>
      <c r="C43" t="inlineStr">
        <is>
          <t>OFICIAL</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Türkiye — VAP — Verimlilik Artırıcı Proje</t>
        </is>
      </c>
      <c r="B44" s="30" t="inlineStr">
        <is>
          <t>https://www.mevzuat.gov.tr/File/GeneratePdf?mevzuatNo=15437&amp;mevzuatTur=KurumVeKurulusYonetmeligi&amp;mevzuatTertip=5</t>
        </is>
      </c>
      <c r="C44" t="inlineStr">
        <is>
          <t>OFICIAL</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Türkiye — Enerji/karbon yoğunluğu azaltma desteği</t>
        </is>
      </c>
      <c r="B45" s="30" t="inlineStr">
        <is>
          <t>https://www.mevzuat.gov.tr/File/GeneratePdf?mevzuatNo=15437&amp;mevzuatTur=KurumVeKurulusYonetmeligi&amp;mevzuatTertip=5</t>
        </is>
      </c>
      <c r="C45" t="inlineStr">
        <is>
          <t>OFICIAL</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Türkiye — Model Fabrika / Yetkinlik ve Dijital Dönüşüm Merkezi</t>
        </is>
      </c>
      <c r="B46" s="30" t="inlineStr">
        <is>
          <t>https://www.modelfabrika.org/</t>
        </is>
      </c>
      <c r="C46" t="inlineStr">
        <is>
          <t>REPRODUCCIÓN</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Türkiye — İşletme Geliştirme Destek Programı (İGDP)</t>
        </is>
      </c>
      <c r="B47" s="30" t="inlineStr">
        <is>
          <t>https://www.kosgeb.gov.tr/site/tr/genel/destekler/3/destekler</t>
        </is>
      </c>
      <c r="C47" t="inlineStr">
        <is>
          <t>OFICIAL</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Türkiye — KOBİ Teknoyatırım (Teknolojik Ürün Yatırım)</t>
        </is>
      </c>
      <c r="B48" s="30" t="inlineStr">
        <is>
          <t>https://www.kosgeb.gov.tr/site/tr/genel/destekler/3/destekler</t>
        </is>
      </c>
      <c r="C48" t="inlineStr">
        <is>
          <t>OFICIAL</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Türkiye — Teknoloji Odaklı Sanayi Hamlesi (HAMLE)</t>
        </is>
      </c>
      <c r="B49" s="30" t="inlineStr">
        <is>
          <t>https://www.hamle.gov.tr/</t>
        </is>
      </c>
      <c r="C49" t="inlineStr">
        <is>
          <t>OFICIAL</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Türkiye — Teknolojik Ürün Yatırım Destek Programı (TÜYDP)</t>
        </is>
      </c>
      <c r="B50" s="30" t="inlineStr">
        <is>
          <t>https://www.resmigazete.gov.tr/</t>
        </is>
      </c>
      <c r="C50" t="inlineStr">
        <is>
          <t>OFICIAL</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OFICIAL</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OFICIAL</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2026-09-22T21:24:48Z</dcterms:created>
  <dcterms:modified xmlns:dcterms="http://purl.org/dc/terms/" xmlns:xsi="http://www.w3.org/2001/XMLSchema-instance" xsi:type="dcterms:W3CDTF">2026-09-22T21:24:49Z</dcterms:modified>
</cp:coreProperties>
</file>