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Programmes" sheetId="2" state="visible" r:id="rId2"/>
    <sheet xmlns:r="http://schemas.openxmlformats.org/officeDocument/2006/relationships" name="Budget" sheetId="3" state="visible" r:id="rId3"/>
    <sheet xmlns:r="http://schemas.openxmlformats.org/officeDocument/2006/relationships" name="Eligibility" sheetId="4" state="visible" r:id="rId4"/>
    <sheet xmlns:r="http://schemas.openxmlformats.org/officeDocument/2006/relationships" name="Indicators" sheetId="5" state="visible" r:id="rId5"/>
    <sheet xmlns:r="http://schemas.openxmlformats.org/officeDocument/2006/relationships" name="Milestones" sheetId="6" state="visible" r:id="rId6"/>
    <sheet xmlns:r="http://schemas.openxmlformats.org/officeDocument/2006/relationships" name="Sources" sheetId="7" state="visible" r:id="rId7"/>
  </sheets>
  <definedNames>
    <definedName name="_xlnm._FilterDatabase" localSheetId="1" hidden="1">'Programmes'!$A$1:$Q$50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Western Europe Funding &amp; Tax-Credit Pack</t>
        </is>
      </c>
    </row>
    <row r="2" ht="46" customHeight="1">
      <c r="A2" s="2" t="inlineStr">
        <is>
          <t>Every instrument found that can carry a machine-monitoring, MES, IIoT or energy-metering project of roughly €30,000 to €300,000 in Germany, Italy, Spain, Portugal, the Netherlands, Belgium, Austria, Sweden, Denmark, Finland, Switzerland and Türkiye — with the budget arithmetic that turns a headline rate into a net cost.</t>
        </is>
      </c>
    </row>
    <row r="4">
      <c r="A4" s="3" t="inlineStr">
        <is>
          <t>How to use this workbook</t>
        </is>
      </c>
    </row>
    <row r="5" ht="30" customHeight="1">
      <c r="A5" s="4" t="inlineStr">
        <is>
          <t>1. Programmes: find your country. Every row carries the rate, the minimum and maximum, the status on 22 September 2026, the official URL and the date on the source. Closed and ended programmes are included and marked, because people still ask about them.</t>
        </is>
      </c>
    </row>
    <row r="6" ht="30" customHeight="1">
      <c r="A6" s="4" t="inlineStr">
        <is>
          <t>2. Read the Notes column before you use a number. Where the research could not establish a figure it says so; where two official sources disagree, both are shown. Nothing here is estimated.</t>
        </is>
      </c>
    </row>
    <row r="7" ht="30" customHeight="1">
      <c r="A7" s="4" t="inlineStr">
        <is>
          <t>3. Budget: pick a programme from the drop-down. The rate, ceilings, currency and instrument type are pulled from the Programmes sheet. Enter your cost lines and the flags, and the sheet returns the eligible base, the award, your net cost and the effective subsidy rate.</t>
        </is>
      </c>
    </row>
    <row r="8" ht="30" customHeight="1">
      <c r="A8" s="4" t="inlineStr">
        <is>
          <t>4. Eligibility: work down the checklist. These are the conditions that decide a claim — and the procedural gates (advance notification, prenotazione, start of works, de minimis) that kill an application after the fact.</t>
        </is>
      </c>
    </row>
    <row r="9" ht="30" customHeight="1">
      <c r="A9" s="4" t="inlineStr">
        <is>
          <t>5. Indicators: state the baseline you measure today and the target you commit to, with the method, the data source, the sampling interval, how long you keep the data and what you would show a verifier. Evaluators score measurable, verifiable indicators — and a verification visit years later asks for the same numbers again.</t>
        </is>
      </c>
    </row>
    <row r="10" ht="30" customHeight="1">
      <c r="A10" s="4" t="inlineStr">
        <is>
          <t>6. Milestones: plan the project so the baseline is measured before anything is ordered and the result is measured the same way afterwards. The sheet flags it when the order comes before the baseline.</t>
        </is>
      </c>
    </row>
    <row r="11" ht="30" customHeight="1">
      <c r="A11" s="4" t="inlineStr">
        <is>
          <t>7. Sources: every URL, graded official or secondary, with the date shown on the source or the date it was read.</t>
        </is>
      </c>
    </row>
    <row r="13">
      <c r="A13" s="4" t="inlineStr">
        <is>
          <t>Shaded cells are for you to fill in. Cells on a grey background are calculated — do not overwrite them.</t>
        </is>
      </c>
    </row>
    <row r="14" ht="44" customHeight="1">
      <c r="A14" s="5" t="inlineStr">
        <is>
          <t>This is a planning tool, not grant advice. Rates, caps and eligible-cost lists change, budgets run out mid-year, and the call documentation always prevails. Check the current call on the agency's own page before you commit to anything.</t>
        </is>
      </c>
    </row>
    <row r="15">
      <c r="A15" s="4" t="inlineStr">
        <is>
          <t>Status as of 22 September 2026. Programme rules, rates and statistics change — check the official source before you rely on any figure here.</t>
        </is>
      </c>
    </row>
    <row r="16">
      <c r="A16" s="6" t="inlineStr">
        <is>
          <t>Published by TEEPTRAK SAS (production monitoring &amp; OEE software), Paris · Chicago · Shenzhen · Bucharest. Free to use and share.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Country</t>
        </is>
      </c>
      <c r="C1" s="7" t="inlineStr">
        <is>
          <t>Programme (official name)</t>
        </is>
      </c>
      <c r="D1" s="7" t="inlineStr">
        <is>
          <t>English gloss</t>
        </is>
      </c>
      <c r="E1" s="7" t="inlineStr">
        <is>
          <t>Body</t>
        </is>
      </c>
      <c r="F1" s="7" t="inlineStr">
        <is>
          <t>Instrument</t>
        </is>
      </c>
      <c r="G1" s="7" t="inlineStr">
        <is>
          <t>What it funds</t>
        </is>
      </c>
      <c r="H1" s="7" t="inlineStr">
        <is>
          <t>Rate (as published)</t>
        </is>
      </c>
      <c r="I1" s="7" t="inlineStr">
        <is>
          <t>Rate used by the Budget sheet</t>
        </is>
      </c>
      <c r="J1" s="7" t="inlineStr">
        <is>
          <t>Minimum</t>
        </is>
      </c>
      <c r="K1" s="7" t="inlineStr">
        <is>
          <t>Maximum</t>
        </is>
      </c>
      <c r="L1" s="7" t="inlineStr">
        <is>
          <t>Currency</t>
        </is>
      </c>
      <c r="M1" s="7" t="inlineStr">
        <is>
          <t>What the maximum caps</t>
        </is>
      </c>
      <c r="N1" s="7" t="inlineStr">
        <is>
          <t>State</t>
        </is>
      </c>
      <c r="O1" s="7" t="inlineStr">
        <is>
          <t>Status on 22 September 2026</t>
        </is>
      </c>
      <c r="P1" s="7" t="inlineStr">
        <is>
          <t>Notes, caveats and conflicts</t>
        </is>
      </c>
      <c r="Q1" s="7" t="inlineStr">
        <is>
          <t>Official page</t>
        </is>
      </c>
    </row>
    <row r="2">
      <c r="A2" s="8" t="n">
        <v>1</v>
      </c>
      <c r="B2" s="8" t="inlineStr">
        <is>
          <t>Italy</t>
        </is>
      </c>
      <c r="C2" s="8" t="inlineStr">
        <is>
          <t>Transizione 5.0 (credito d’imposta)</t>
        </is>
      </c>
      <c r="D2" s="8" t="inlineStr">
        <is>
          <t>Transition 5.0 tax credit</t>
        </is>
      </c>
      <c r="E2" s="8" t="inlineStr">
        <is>
          <t>MIMIT / GSE</t>
        </is>
      </c>
      <c r="F2" s="8" t="inlineStr">
        <is>
          <t>Tax credit</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eligible cost</t>
        </is>
      </c>
      <c r="N2" s="11" t="inlineStr">
        <is>
          <t>CLOSED</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Italy</t>
        </is>
      </c>
      <c r="C3" s="8" t="inlineStr">
        <is>
          <t>Nuovo Piano Transizione 5.0 – Iperammortamento</t>
        </is>
      </c>
      <c r="D3" s="8" t="inlineStr">
        <is>
          <t>New Transition 5.0 plan – super-depreciation</t>
        </is>
      </c>
      <c r="E3" s="8" t="inlineStr">
        <is>
          <t>MIMIT / GSE</t>
        </is>
      </c>
      <c r="F3" s="8" t="inlineStr">
        <is>
          <t>Extra tax deduction</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eligible cost</t>
        </is>
      </c>
      <c r="N3" s="11" t="inlineStr">
        <is>
          <t>OPEN</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Italy</t>
        </is>
      </c>
      <c r="C4" s="8" t="inlineStr">
        <is>
          <t>Nuova Sabatini (beni strumentali)</t>
        </is>
      </c>
      <c r="D4" s="8" t="inlineStr">
        <is>
          <t>Nuova Sabatini capital-goods scheme</t>
        </is>
      </c>
      <c r="E4" s="8" t="inlineStr">
        <is>
          <t>MIMIT</t>
        </is>
      </c>
      <c r="F4" s="8" t="inlineStr">
        <is>
          <t>Interest contribution</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the loan or investment</t>
        </is>
      </c>
      <c r="N4" s="11" t="inlineStr">
        <is>
          <t>OPEN</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Germany</t>
        </is>
      </c>
      <c r="C5" s="8" t="inlineStr">
        <is>
          <t>EEW Modul 3 – MSR, Sensorik und Energiemanagement-Software</t>
        </is>
      </c>
      <c r="D5" s="8" t="inlineStr">
        <is>
          <t>Federal energy-efficiency programme, Module 3</t>
        </is>
      </c>
      <c r="E5" s="8" t="inlineStr">
        <is>
          <t>BAFA / FZD portal</t>
        </is>
      </c>
      <c r="F5" s="8" t="inlineStr">
        <is>
          <t>Grant</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not stated</t>
        </is>
      </c>
      <c r="K5" s="10" t="n">
        <v>20000000</v>
      </c>
      <c r="L5" s="8" t="inlineStr">
        <is>
          <t>EUR</t>
        </is>
      </c>
      <c r="M5" s="8" t="inlineStr">
        <is>
          <t>the award</t>
        </is>
      </c>
      <c r="N5" s="11" t="inlineStr">
        <is>
          <t>OPEN</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Germany</t>
        </is>
      </c>
      <c r="C6" s="8" t="inlineStr">
        <is>
          <t>EEW Modul 4 Basisförderung</t>
        </is>
      </c>
      <c r="D6" s="8" t="inlineStr">
        <is>
          <t>Federal energy-efficiency programme, Module 4 basic funding</t>
        </is>
      </c>
      <c r="E6" s="8" t="inlineStr">
        <is>
          <t>BAFA</t>
        </is>
      </c>
      <c r="F6" s="8" t="inlineStr">
        <is>
          <t>Grant</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the award</t>
        </is>
      </c>
      <c r="N6" s="11" t="inlineStr">
        <is>
          <t>OPEN</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Germany (Bavaria)</t>
        </is>
      </c>
      <c r="C7" s="8" t="inlineStr">
        <is>
          <t>Digitalbonus Bayern</t>
        </is>
      </c>
      <c r="D7" s="8" t="inlineStr">
        <is>
          <t>Bavarian digital bonus</t>
        </is>
      </c>
      <c r="E7" s="8" t="inlineStr">
        <is>
          <t>StMWi Bayern</t>
        </is>
      </c>
      <c r="F7" s="8" t="inlineStr">
        <is>
          <t>Grant</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the award</t>
        </is>
      </c>
      <c r="N7" s="11" t="inlineStr">
        <is>
          <t>PAUSED</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Germany (North Rhine-Westphalia)</t>
        </is>
      </c>
      <c r="C8" s="8" t="inlineStr">
        <is>
          <t>Mittelstand Innovativ &amp; Digital – MID-Digitalisierung</t>
        </is>
      </c>
      <c r="D8" s="8" t="inlineStr">
        <is>
          <t>SME innovation and digitalisation</t>
        </is>
      </c>
      <c r="E8" s="8" t="inlineStr">
        <is>
          <t>NRW.BANK</t>
        </is>
      </c>
      <c r="F8" s="8" t="inlineStr">
        <is>
          <t>Grant</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the award</t>
        </is>
      </c>
      <c r="N8" s="11" t="inlineStr">
        <is>
          <t>OPEN</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Germany</t>
        </is>
      </c>
      <c r="C9" s="8" t="inlineStr">
        <is>
          <t>Digital Jetzt</t>
        </is>
      </c>
      <c r="D9" s="8" t="inlineStr">
        <is>
          <t>Digital Now</t>
        </is>
      </c>
      <c r="E9" s="8" t="inlineStr">
        <is>
          <t>BMWK</t>
        </is>
      </c>
      <c r="F9" s="8" t="inlineStr">
        <is>
          <t>None — closed or repealed</t>
        </is>
      </c>
      <c r="G9" s="8" t="inlineStr">
        <is>
          <t>—</t>
        </is>
      </c>
      <c r="H9" s="8" t="inlineStr">
        <is>
          <t>—</t>
        </is>
      </c>
      <c r="I9" s="8" t="inlineStr">
        <is>
          <t>not stated</t>
        </is>
      </c>
      <c r="J9" s="8" t="inlineStr">
        <is>
          <t>—</t>
        </is>
      </c>
      <c r="K9" s="8" t="inlineStr">
        <is>
          <t>—</t>
        </is>
      </c>
      <c r="L9" s="8" t="inlineStr">
        <is>
          <t>EUR</t>
        </is>
      </c>
      <c r="M9" s="8" t="inlineStr">
        <is>
          <t>nothing stated</t>
        </is>
      </c>
      <c r="N9" s="11" t="inlineStr">
        <is>
          <t>ENDED</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Spain</t>
        </is>
      </c>
      <c r="C10" s="8" t="inlineStr">
        <is>
          <t>Deducción por innovación tecnológica (IT), LIS</t>
        </is>
      </c>
      <c r="D10" s="8" t="inlineStr">
        <is>
          <t>Technological innovation tax deduction</t>
        </is>
      </c>
      <c r="E10" s="8" t="inlineStr">
        <is>
          <t>AEAT</t>
        </is>
      </c>
      <c r="F10" s="8" t="inlineStr">
        <is>
          <t>Tax credit</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eligible cost</t>
        </is>
      </c>
      <c r="N10" s="11" t="inlineStr">
        <is>
          <t>PERMANENT</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Spain</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Grant</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not stated</t>
        </is>
      </c>
      <c r="J11" s="8" t="inlineStr">
        <is>
          <t>not stated</t>
        </is>
      </c>
      <c r="K11" s="8" t="inlineStr">
        <is>
          <t>not stated</t>
        </is>
      </c>
      <c r="L11" s="8" t="inlineStr">
        <is>
          <t>EUR</t>
        </is>
      </c>
      <c r="M11" s="8" t="inlineStr">
        <is>
          <t>nothing stated</t>
        </is>
      </c>
      <c r="N11" s="11" t="inlineStr">
        <is>
          <t>OPEN</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Spain</t>
        </is>
      </c>
      <c r="C12" s="8" t="inlineStr">
        <is>
          <t>PERTE de Descarbonización Industrial, Línea 1 (2026)</t>
        </is>
      </c>
      <c r="D12" s="8" t="inlineStr">
        <is>
          <t>Industrial decarbonisation PERTE, Line 1</t>
        </is>
      </c>
      <c r="E12" s="8" t="inlineStr">
        <is>
          <t>MINCOTUR</t>
        </is>
      </c>
      <c r="F12" s="8" t="inlineStr">
        <is>
          <t>Grant</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not stated</t>
        </is>
      </c>
      <c r="J12" s="8" t="inlineStr">
        <is>
          <t>—</t>
        </is>
      </c>
      <c r="K12" s="10" t="n">
        <v>200000000</v>
      </c>
      <c r="L12" s="8" t="inlineStr">
        <is>
          <t>EUR</t>
        </is>
      </c>
      <c r="M12" s="8" t="inlineStr">
        <is>
          <t>the award</t>
        </is>
      </c>
      <c r="N12" s="11" t="inlineStr">
        <is>
          <t>CLOSED</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Spain</t>
        </is>
      </c>
      <c r="C13" s="8" t="inlineStr">
        <is>
          <t>Kit Digital (Segmento III)</t>
        </is>
      </c>
      <c r="D13" s="8" t="inlineStr">
        <is>
          <t>Kit Digital, Segment III</t>
        </is>
      </c>
      <c r="E13" s="8" t="inlineStr">
        <is>
          <t>Red.es</t>
        </is>
      </c>
      <c r="F13" s="8" t="inlineStr">
        <is>
          <t>Grant</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the award</t>
        </is>
      </c>
      <c r="N13" s="11" t="inlineStr">
        <is>
          <t>CLOSED</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Grant</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not stated</t>
        </is>
      </c>
      <c r="L14" s="8" t="inlineStr">
        <is>
          <t>EUR</t>
        </is>
      </c>
      <c r="M14" s="8" t="inlineStr">
        <is>
          <t>nothing stated</t>
        </is>
      </c>
      <c r="N14" s="11" t="inlineStr">
        <is>
          <t>OPEN</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Grant</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not stated</t>
        </is>
      </c>
      <c r="L15" s="8" t="inlineStr">
        <is>
          <t>EUR</t>
        </is>
      </c>
      <c r="M15" s="8" t="inlineStr">
        <is>
          <t>nothing stated</t>
        </is>
      </c>
      <c r="N15" s="11" t="inlineStr">
        <is>
          <t>OPEN</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Netherlands</t>
        </is>
      </c>
      <c r="C16" s="8" t="inlineStr">
        <is>
          <t>Energie-investeringsaftrek (EIA)</t>
        </is>
      </c>
      <c r="D16" s="8" t="inlineStr">
        <is>
          <t>Energy investment allowance</t>
        </is>
      </c>
      <c r="E16" s="8" t="inlineStr">
        <is>
          <t>Belastingdienst / RVO</t>
        </is>
      </c>
      <c r="F16" s="8" t="inlineStr">
        <is>
          <t>Extra tax deduction</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eligible cost</t>
        </is>
      </c>
      <c r="N16" s="11" t="inlineStr">
        <is>
          <t>PERMANENT</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Netherlands</t>
        </is>
      </c>
      <c r="C17" s="8" t="inlineStr">
        <is>
          <t>WBSO (S&amp;O-afdrachtvermindering)</t>
        </is>
      </c>
      <c r="D17" s="8" t="inlineStr">
        <is>
          <t>R&amp;D payroll tax credit</t>
        </is>
      </c>
      <c r="E17" s="8" t="inlineStr">
        <is>
          <t>RVO</t>
        </is>
      </c>
      <c r="F17" s="8" t="inlineStr">
        <is>
          <t>Tax credit</t>
        </is>
      </c>
      <c r="G17" s="8" t="inlineStr">
        <is>
          <t>Development and research work, including software development — the customer’s own development effort, not the purchase of an off-the-shelf system.</t>
        </is>
      </c>
      <c r="H17" s="8" t="inlineStr">
        <is>
          <t>rates not verified</t>
        </is>
      </c>
      <c r="I17" s="8" t="inlineStr">
        <is>
          <t>not stated</t>
        </is>
      </c>
      <c r="J17" s="8" t="inlineStr">
        <is>
          <t>not stated</t>
        </is>
      </c>
      <c r="K17" s="8" t="inlineStr">
        <is>
          <t>not stated</t>
        </is>
      </c>
      <c r="L17" s="8" t="inlineStr">
        <is>
          <t>EUR</t>
        </is>
      </c>
      <c r="M17" s="8" t="inlineStr">
        <is>
          <t>nothing stated</t>
        </is>
      </c>
      <c r="N17" s="11" t="inlineStr">
        <is>
          <t>PERMANENT</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Netherlands</t>
        </is>
      </c>
      <c r="C18" s="8" t="inlineStr">
        <is>
          <t>SLIM-mkb</t>
        </is>
      </c>
      <c r="D18" s="8" t="inlineStr">
        <is>
          <t>SME learning and development scheme</t>
        </is>
      </c>
      <c r="E18" s="8" t="inlineStr">
        <is>
          <t>Uitvoering van Beleid SZW</t>
        </is>
      </c>
      <c r="F18" s="8" t="inlineStr">
        <is>
          <t>Grant</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the award</t>
        </is>
      </c>
      <c r="N18" s="11" t="inlineStr">
        <is>
          <t>CLOSED</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Belgium (federal)</t>
        </is>
      </c>
      <c r="C19" s="8" t="inlineStr">
        <is>
          <t>Investeringsaftrek — verhoogde thematische aftrek</t>
        </is>
      </c>
      <c r="D19" s="8" t="inlineStr">
        <is>
          <t>Increased thematic investment deduction</t>
        </is>
      </c>
      <c r="E19" s="8" t="inlineStr">
        <is>
          <t>FOD Financiën (via the VLAIO subsidy database)</t>
        </is>
      </c>
      <c r="F19" s="8" t="inlineStr">
        <is>
          <t>Extra tax deduction</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nothing stated</t>
        </is>
      </c>
      <c r="N19" s="11" t="inlineStr">
        <is>
          <t>PERMANENT</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Belgium (federal)</t>
        </is>
      </c>
      <c r="C20" s="8" t="inlineStr">
        <is>
          <t>Investeringsaftrek — digitale investeringen</t>
        </is>
      </c>
      <c r="D20" s="8" t="inlineStr">
        <is>
          <t>Increased basic deduction for digital investments</t>
        </is>
      </c>
      <c r="E20" s="8" t="inlineStr">
        <is>
          <t>FOD Financiën</t>
        </is>
      </c>
      <c r="F20" s="8" t="inlineStr">
        <is>
          <t>Extra tax deduction</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nothing stated</t>
        </is>
      </c>
      <c r="N20" s="11" t="inlineStr">
        <is>
          <t>PERMANENT</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Belgium (Flanders)</t>
        </is>
      </c>
      <c r="C21" s="8" t="inlineStr">
        <is>
          <t>GREEN investeringssteun</t>
        </is>
      </c>
      <c r="D21" s="8" t="inlineStr">
        <is>
          <t>GREEN investment support</t>
        </is>
      </c>
      <c r="E21" s="8" t="inlineStr">
        <is>
          <t>VLAIO</t>
        </is>
      </c>
      <c r="F21" s="8" t="inlineStr">
        <is>
          <t>Grant</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the award</t>
        </is>
      </c>
      <c r="N21" s="11" t="inlineStr">
        <is>
          <t>OPEN</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Belgium (Flanders)</t>
        </is>
      </c>
      <c r="C22" s="8" t="inlineStr">
        <is>
          <t>Ecologiepremie+</t>
        </is>
      </c>
      <c r="D22" s="8" t="inlineStr">
        <is>
          <t>Ecology premium+</t>
        </is>
      </c>
      <c r="E22" s="8" t="inlineStr">
        <is>
          <t>VLAIO</t>
        </is>
      </c>
      <c r="F22" s="8" t="inlineStr">
        <is>
          <t>Grant</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not stated</t>
        </is>
      </c>
      <c r="J22" s="8" t="inlineStr">
        <is>
          <t>—</t>
        </is>
      </c>
      <c r="K22" s="10" t="n">
        <v>1000000</v>
      </c>
      <c r="L22" s="8" t="inlineStr">
        <is>
          <t>EUR</t>
        </is>
      </c>
      <c r="M22" s="8" t="inlineStr">
        <is>
          <t>the award</t>
        </is>
      </c>
      <c r="N22" s="11" t="inlineStr">
        <is>
          <t>OPEN</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Belgium (Flanders)</t>
        </is>
      </c>
      <c r="C23" s="8" t="inlineStr">
        <is>
          <t>kmo-portefeuille</t>
        </is>
      </c>
      <c r="D23" s="8" t="inlineStr">
        <is>
          <t>SME portfolio</t>
        </is>
      </c>
      <c r="E23" s="8" t="inlineStr">
        <is>
          <t>VLAIO</t>
        </is>
      </c>
      <c r="F23" s="8" t="inlineStr">
        <is>
          <t>Grant</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the award</t>
        </is>
      </c>
      <c r="N23" s="11" t="inlineStr">
        <is>
          <t>OPEN</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Belgium (Wallonia)</t>
        </is>
      </c>
      <c r="C24" s="8" t="inlineStr">
        <is>
          <t>Chèque « Maturité numérique »</t>
        </is>
      </c>
      <c r="D24" s="8" t="inlineStr">
        <is>
          <t>Digital maturity cheque</t>
        </is>
      </c>
      <c r="E24" s="8" t="inlineStr">
        <is>
          <t>SPW — chèques-entreprises</t>
        </is>
      </c>
      <c r="F24" s="8" t="inlineStr">
        <is>
          <t>Grant</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the award</t>
        </is>
      </c>
      <c r="N24" s="11" t="inlineStr">
        <is>
          <t>OPEN</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Belgium (Wallonia)</t>
        </is>
      </c>
      <c r="C25" s="8" t="inlineStr">
        <is>
          <t>Chèques énergie (audit global, partiel, de suivi, étude de faisabilité)</t>
        </is>
      </c>
      <c r="D25" s="8" t="inlineStr">
        <is>
          <t>Energy cheques</t>
        </is>
      </c>
      <c r="E25" s="8" t="inlineStr">
        <is>
          <t>SPW — chèques-entreprises</t>
        </is>
      </c>
      <c r="F25" s="8" t="inlineStr">
        <is>
          <t>Grant</t>
        </is>
      </c>
      <c r="G25" s="8" t="inlineStr">
        <is>
          <t>Labelled providers’ audit and feasibility work; not equipment purchase.</t>
        </is>
      </c>
      <c r="H25" s="8" t="inlineStr">
        <is>
          <t>75%</t>
        </is>
      </c>
      <c r="I25" s="9" t="n">
        <v>0.75</v>
      </c>
      <c r="J25" s="8" t="inlineStr">
        <is>
          <t>—</t>
        </is>
      </c>
      <c r="K25" s="10" t="n">
        <v>8000</v>
      </c>
      <c r="L25" s="8" t="inlineStr">
        <is>
          <t>EUR</t>
        </is>
      </c>
      <c r="M25" s="8" t="inlineStr">
        <is>
          <t>the award</t>
        </is>
      </c>
      <c r="N25" s="11" t="inlineStr">
        <is>
          <t>OPEN</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Austria</t>
        </is>
      </c>
      <c r="C26" s="8" t="inlineStr">
        <is>
          <t>UFI – Energiesparmaßnahmen (Umweltförderung im Inland)</t>
        </is>
      </c>
      <c r="D26" s="8" t="inlineStr">
        <is>
          <t>Energy-saving measures in enterprises</t>
        </is>
      </c>
      <c r="E26" s="8" t="inlineStr">
        <is>
          <t>Kommunalkredit Public Consulting / BMK</t>
        </is>
      </c>
      <c r="F26" s="8" t="inlineStr">
        <is>
          <t>Grant</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the award</t>
        </is>
      </c>
      <c r="N26" s="11" t="inlineStr">
        <is>
          <t>OPEN</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Austria</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Grant</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not stated</t>
        </is>
      </c>
      <c r="J27" s="8" t="inlineStr">
        <is>
          <t>not stated</t>
        </is>
      </c>
      <c r="K27" s="8" t="inlineStr">
        <is>
          <t>not stated</t>
        </is>
      </c>
      <c r="L27" s="8" t="inlineStr">
        <is>
          <t>EUR</t>
        </is>
      </c>
      <c r="M27" s="8" t="inlineStr">
        <is>
          <t>nothing stated</t>
        </is>
      </c>
      <c r="N27" s="11" t="inlineStr">
        <is>
          <t>OPEN</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Austria</t>
        </is>
      </c>
      <c r="C28" s="8" t="inlineStr">
        <is>
          <t>Energieeffizienz-Ausschreibung Juli 2026 (UFI)</t>
        </is>
      </c>
      <c r="D28" s="8" t="inlineStr">
        <is>
          <t>Energy-efficiency tender, July 2026</t>
        </is>
      </c>
      <c r="E28" s="8" t="inlineStr">
        <is>
          <t>Kommunalkredit Public Consulting</t>
        </is>
      </c>
      <c r="F28" s="8" t="inlineStr">
        <is>
          <t>Grant</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not stated</t>
        </is>
      </c>
      <c r="J28" s="10" t="n">
        <v>1000000</v>
      </c>
      <c r="K28" s="8" t="inlineStr">
        <is>
          <t>not stated</t>
        </is>
      </c>
      <c r="L28" s="8" t="inlineStr">
        <is>
          <t>EUR</t>
        </is>
      </c>
      <c r="M28" s="8" t="inlineStr">
        <is>
          <t>nothing stated</t>
        </is>
      </c>
      <c r="N28" s="11" t="inlineStr">
        <is>
          <t>OPEN</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Austria</t>
        </is>
      </c>
      <c r="C29" s="8" t="inlineStr">
        <is>
          <t>KMU.DIGITAL</t>
        </is>
      </c>
      <c r="D29" s="8" t="inlineStr">
        <is>
          <t>SME digital</t>
        </is>
      </c>
      <c r="E29" s="8" t="inlineStr">
        <is>
          <t>aws / BMWET</t>
        </is>
      </c>
      <c r="F29" s="8" t="inlineStr">
        <is>
          <t>None — closed or repealed</t>
        </is>
      </c>
      <c r="G29" s="8" t="inlineStr">
        <is>
          <t>—</t>
        </is>
      </c>
      <c r="H29" s="8" t="inlineStr">
        <is>
          <t>—</t>
        </is>
      </c>
      <c r="I29" s="8" t="inlineStr">
        <is>
          <t>not stated</t>
        </is>
      </c>
      <c r="J29" s="8" t="inlineStr">
        <is>
          <t>—</t>
        </is>
      </c>
      <c r="K29" s="8" t="inlineStr">
        <is>
          <t>—</t>
        </is>
      </c>
      <c r="L29" s="8" t="inlineStr">
        <is>
          <t>EUR</t>
        </is>
      </c>
      <c r="M29" s="8" t="inlineStr">
        <is>
          <t>nothing stated</t>
        </is>
      </c>
      <c r="N29" s="11" t="inlineStr">
        <is>
          <t>ENDED</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Sweden</t>
        </is>
      </c>
      <c r="C30" s="8" t="inlineStr">
        <is>
          <t>Klimatklivet</t>
        </is>
      </c>
      <c r="D30" s="8" t="inlineStr">
        <is>
          <t>The climate leap</t>
        </is>
      </c>
      <c r="E30" s="8" t="inlineStr">
        <is>
          <t>Naturvårdsverket</t>
        </is>
      </c>
      <c r="F30" s="8" t="inlineStr">
        <is>
          <t>Grant</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not stated</t>
        </is>
      </c>
      <c r="J30" s="8" t="inlineStr">
        <is>
          <t>not stated</t>
        </is>
      </c>
      <c r="K30" s="8" t="inlineStr">
        <is>
          <t>not stated</t>
        </is>
      </c>
      <c r="L30" s="8" t="inlineStr">
        <is>
          <t>EUR</t>
        </is>
      </c>
      <c r="M30" s="8" t="inlineStr">
        <is>
          <t>nothing stated</t>
        </is>
      </c>
      <c r="N30" s="11" t="inlineStr">
        <is>
          <t>CLOSED</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Sweden</t>
        </is>
      </c>
      <c r="C31" s="8" t="inlineStr">
        <is>
          <t>Energisteget / energikartläggningsstöd</t>
        </is>
      </c>
      <c r="D31" s="8" t="inlineStr">
        <is>
          <t>Energy step / energy-audit support</t>
        </is>
      </c>
      <c r="E31" s="8" t="inlineStr">
        <is>
          <t>Energimyndigheten</t>
        </is>
      </c>
      <c r="F31" s="8" t="inlineStr">
        <is>
          <t>None — closed or repealed</t>
        </is>
      </c>
      <c r="G31" s="8" t="inlineStr">
        <is>
          <t>—</t>
        </is>
      </c>
      <c r="H31" s="8" t="inlineStr">
        <is>
          <t>—</t>
        </is>
      </c>
      <c r="I31" s="8" t="inlineStr">
        <is>
          <t>not stated</t>
        </is>
      </c>
      <c r="J31" s="8" t="inlineStr">
        <is>
          <t>—</t>
        </is>
      </c>
      <c r="K31" s="8" t="inlineStr">
        <is>
          <t>—</t>
        </is>
      </c>
      <c r="L31" s="8" t="inlineStr">
        <is>
          <t>EUR</t>
        </is>
      </c>
      <c r="M31" s="8" t="inlineStr">
        <is>
          <t>nothing stated</t>
        </is>
      </c>
      <c r="N31" s="11" t="inlineStr">
        <is>
          <t>NOT VERIFIED</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Denmark</t>
        </is>
      </c>
      <c r="C32" s="8" t="inlineStr">
        <is>
          <t>Erhvervspuljen (Erhvervstilskud til energieffektiviseringer)</t>
        </is>
      </c>
      <c r="D32" s="8" t="inlineStr">
        <is>
          <t>Business pool for energy efficiency and CO₂ reduction</t>
        </is>
      </c>
      <c r="E32" s="8" t="inlineStr">
        <is>
          <t>Energistyrelsen</t>
        </is>
      </c>
      <c r="F32" s="8" t="inlineStr">
        <is>
          <t>Grant</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not stated</t>
        </is>
      </c>
      <c r="L32" s="8" t="inlineStr">
        <is>
          <t>DKK</t>
        </is>
      </c>
      <c r="M32" s="8" t="inlineStr">
        <is>
          <t>nothing stated</t>
        </is>
      </c>
      <c r="N32" s="11" t="inlineStr">
        <is>
          <t>NOT VERIFIED</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Denmark</t>
        </is>
      </c>
      <c r="C33" s="8" t="inlineStr">
        <is>
          <t>SMV:Digital (rådgivertilskud)</t>
        </is>
      </c>
      <c r="D33" s="8" t="inlineStr">
        <is>
          <t>SME Digital advisory grant</t>
        </is>
      </c>
      <c r="E33" s="8" t="inlineStr">
        <is>
          <t>Erhvervsstyrelsen / Virksomhedsguiden</t>
        </is>
      </c>
      <c r="F33" s="8" t="inlineStr">
        <is>
          <t>Grant</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the award</t>
        </is>
      </c>
      <c r="N33" s="11" t="inlineStr">
        <is>
          <t>OPEN</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t>
        </is>
      </c>
      <c r="C34" s="8" t="inlineStr">
        <is>
          <t>Energiatuki</t>
        </is>
      </c>
      <c r="D34" s="8" t="inlineStr">
        <is>
          <t>Energy aid</t>
        </is>
      </c>
      <c r="E34" s="8" t="inlineStr">
        <is>
          <t>Business Finland</t>
        </is>
      </c>
      <c r="F34" s="8" t="inlineStr">
        <is>
          <t>Grant</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eligible cost</t>
        </is>
      </c>
      <c r="N34" s="11" t="inlineStr">
        <is>
          <t>OPEN</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Switzerland</t>
        </is>
      </c>
      <c r="C35" s="8" t="inlineStr">
        <is>
          <t>ProKilowatt — Programme</t>
        </is>
      </c>
      <c r="D35" s="8" t="inlineStr">
        <is>
          <t>ProKilowatt, programme route</t>
        </is>
      </c>
      <c r="E35" s="8" t="inlineStr">
        <is>
          <t>Swiss Federal Office of Energy (SFOE/BFE)</t>
        </is>
      </c>
      <c r="F35" s="8" t="inlineStr">
        <is>
          <t>Grant</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eligible cost</t>
        </is>
      </c>
      <c r="N35" s="11" t="inlineStr">
        <is>
          <t>CLOSED</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Switzerland</t>
        </is>
      </c>
      <c r="C36" s="8" t="inlineStr">
        <is>
          <t>ProKilowatt — Projekte</t>
        </is>
      </c>
      <c r="D36" s="8" t="inlineStr">
        <is>
          <t>ProKilowatt, project route</t>
        </is>
      </c>
      <c r="E36" s="8" t="inlineStr">
        <is>
          <t>Swiss Federal Office of Energy (SFOE/BFE)</t>
        </is>
      </c>
      <c r="F36" s="8" t="inlineStr">
        <is>
          <t>Grant</t>
        </is>
      </c>
      <c r="G36" s="8" t="inlineStr">
        <is>
          <t>Individual efficiency projects submitted through the competitive tender.</t>
        </is>
      </c>
      <c r="H36" s="8" t="inlineStr">
        <is>
          <t>not stated on the SFOE page</t>
        </is>
      </c>
      <c r="I36" s="8" t="inlineStr">
        <is>
          <t>not stated</t>
        </is>
      </c>
      <c r="J36" s="8" t="inlineStr">
        <is>
          <t>not stated</t>
        </is>
      </c>
      <c r="K36" s="10" t="n">
        <v>6000000</v>
      </c>
      <c r="L36" s="8" t="inlineStr">
        <is>
          <t>CHF</t>
        </is>
      </c>
      <c r="M36" s="8" t="inlineStr">
        <is>
          <t>the award</t>
        </is>
      </c>
      <c r="N36" s="11" t="inlineStr">
        <is>
          <t>OPEN</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Türkiye</t>
        </is>
      </c>
      <c r="C37" s="8" t="inlineStr">
        <is>
          <t>KOBİ Dijital Dönüşüm Destek Programı</t>
        </is>
      </c>
      <c r="D37" s="8" t="inlineStr">
        <is>
          <t>SME digital transformation support</t>
        </is>
      </c>
      <c r="E37" s="8" t="inlineStr">
        <is>
          <t>KOSGEB (EBRD-funded)</t>
        </is>
      </c>
      <c r="F37" s="8" t="inlineStr">
        <is>
          <t>Loan — interest covered</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not stated</t>
        </is>
      </c>
      <c r="J37" s="10" t="n">
        <v>1000000</v>
      </c>
      <c r="K37" s="10" t="n">
        <v>20000000</v>
      </c>
      <c r="L37" s="8" t="inlineStr">
        <is>
          <t>TRY</t>
        </is>
      </c>
      <c r="M37" s="8" t="inlineStr">
        <is>
          <t>the loan or investment</t>
        </is>
      </c>
      <c r="N37" s="11" t="inlineStr">
        <is>
          <t>OPEN</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Türkiye</t>
        </is>
      </c>
      <c r="C38" s="8" t="inlineStr">
        <is>
          <t>Kapasite Geliştirme Destek Programı</t>
        </is>
      </c>
      <c r="D38" s="8" t="inlineStr">
        <is>
          <t>Capacity development support programme</t>
        </is>
      </c>
      <c r="E38" s="8" t="inlineStr">
        <is>
          <t>KOSGEB</t>
        </is>
      </c>
      <c r="F38" s="8" t="inlineStr">
        <is>
          <t>Loan — interest covered</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not stated</t>
        </is>
      </c>
      <c r="J38" s="8" t="inlineStr">
        <is>
          <t>—</t>
        </is>
      </c>
      <c r="K38" s="10" t="n">
        <v>20000000</v>
      </c>
      <c r="L38" s="8" t="inlineStr">
        <is>
          <t>TRY</t>
        </is>
      </c>
      <c r="M38" s="8" t="inlineStr">
        <is>
          <t>the loan or investment</t>
        </is>
      </c>
      <c r="N38" s="11" t="inlineStr">
        <is>
          <t>CLOSED</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Türkiye</t>
        </is>
      </c>
      <c r="C39" s="8" t="inlineStr">
        <is>
          <t>Yeşil Sanayi Destek Programı – Sanayide Temiz ve Döngüsel Ekonomi</t>
        </is>
      </c>
      <c r="D39" s="8" t="inlineStr">
        <is>
          <t>Green industry – clean and circular economy in manufacturing</t>
        </is>
      </c>
      <c r="E39" s="8" t="inlineStr">
        <is>
          <t>KOSGEB (World Bank)</t>
        </is>
      </c>
      <c r="F39" s="8" t="inlineStr">
        <is>
          <t>Grant</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the award</t>
        </is>
      </c>
      <c r="N39" s="11" t="inlineStr">
        <is>
          <t>NOT VERIFIED</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Türkiye</t>
        </is>
      </c>
      <c r="C40" s="8" t="inlineStr">
        <is>
          <t>Yeşil Sanayi Destek Programı – güneş enerjisi yatırımları</t>
        </is>
      </c>
      <c r="D40" s="8" t="inlineStr">
        <is>
          <t>Green industry – solar investment</t>
        </is>
      </c>
      <c r="E40" s="8" t="inlineStr">
        <is>
          <t>KOSGEB (World Bank)</t>
        </is>
      </c>
      <c r="F40" s="8" t="inlineStr">
        <is>
          <t>Grant</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the award</t>
        </is>
      </c>
      <c r="N40" s="11" t="inlineStr">
        <is>
          <t>NOT VERIFIED</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Türkiye</t>
        </is>
      </c>
      <c r="C41" s="8" t="inlineStr">
        <is>
          <t>TÜBİTAK 1501 Sanayi Ar-Ge Destek Programı</t>
        </is>
      </c>
      <c r="D41" s="8" t="inlineStr">
        <is>
          <t>Industrial R&amp;D support programme</t>
        </is>
      </c>
      <c r="E41" s="8" t="inlineStr">
        <is>
          <t>TÜBİTAK</t>
        </is>
      </c>
      <c r="F41" s="8" t="inlineStr">
        <is>
          <t>Grant</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the award</t>
        </is>
      </c>
      <c r="N41" s="11" t="inlineStr">
        <is>
          <t>OPEN</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Türkiye</t>
        </is>
      </c>
      <c r="C42" s="8" t="inlineStr">
        <is>
          <t>TÜBİTAK 1507 KOBİ Ar-Ge Başlangıç Destek Programı</t>
        </is>
      </c>
      <c r="D42" s="8" t="inlineStr">
        <is>
          <t>SME R&amp;D start-up support programme</t>
        </is>
      </c>
      <c r="E42" s="8" t="inlineStr">
        <is>
          <t>TÜBİTAK</t>
        </is>
      </c>
      <c r="F42" s="8" t="inlineStr">
        <is>
          <t>Grant</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eligible cost</t>
        </is>
      </c>
      <c r="N42" s="11" t="inlineStr">
        <is>
          <t>OPEN</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Türkiye</t>
        </is>
      </c>
      <c r="C43" s="8" t="inlineStr">
        <is>
          <t>Yatırım Teşvik Belgesi (Karar 9903)</t>
        </is>
      </c>
      <c r="D43" s="8" t="inlineStr">
        <is>
          <t>Investment incentive certificate</t>
        </is>
      </c>
      <c r="E43" s="8" t="inlineStr">
        <is>
          <t>Sanayi ve Teknoloji Bakanlığı</t>
        </is>
      </c>
      <c r="F43" s="8" t="inlineStr">
        <is>
          <t>Tax and duty package</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not stated</t>
        </is>
      </c>
      <c r="J43" s="10" t="n">
        <v>6000000</v>
      </c>
      <c r="K43" s="8" t="inlineStr">
        <is>
          <t>not stated</t>
        </is>
      </c>
      <c r="L43" s="8" t="inlineStr">
        <is>
          <t>TRY</t>
        </is>
      </c>
      <c r="M43" s="8" t="inlineStr">
        <is>
          <t>the loan or investment</t>
        </is>
      </c>
      <c r="N43" s="11" t="inlineStr">
        <is>
          <t>OPEN</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Türkiye</t>
        </is>
      </c>
      <c r="C44" s="8" t="inlineStr">
        <is>
          <t>VAP — Verimlilik Artırıcı Proje</t>
        </is>
      </c>
      <c r="D44" s="8" t="inlineStr">
        <is>
          <t>Efficiency-increasing project support</t>
        </is>
      </c>
      <c r="E44" s="8" t="inlineStr">
        <is>
          <t>Enerji ve Tabii Kaynaklar Bakanlığı</t>
        </is>
      </c>
      <c r="F44" s="8" t="inlineStr">
        <is>
          <t>Grant</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the award</t>
        </is>
      </c>
      <c r="N44" s="11" t="inlineStr">
        <is>
          <t>NOT VERIFIED</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Türkiye</t>
        </is>
      </c>
      <c r="C45" s="8" t="inlineStr">
        <is>
          <t>Enerji/karbon yoğunluğu azaltma desteği</t>
        </is>
      </c>
      <c r="D45" s="8" t="inlineStr">
        <is>
          <t>Energy and carbon intensity reduction support</t>
        </is>
      </c>
      <c r="E45" s="8" t="inlineStr">
        <is>
          <t>Enerji ve Tabii Kaynaklar Bakanlığı</t>
        </is>
      </c>
      <c r="F45" s="8" t="inlineStr">
        <is>
          <t>Grant</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the award</t>
        </is>
      </c>
      <c r="N45" s="11" t="inlineStr">
        <is>
          <t>NOT VERIFIED</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Türkiye</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Service, not cash</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not stated</t>
        </is>
      </c>
      <c r="J46" s="8" t="inlineStr">
        <is>
          <t>—</t>
        </is>
      </c>
      <c r="K46" s="8" t="inlineStr">
        <is>
          <t>—</t>
        </is>
      </c>
      <c r="L46" s="8" t="inlineStr">
        <is>
          <t>TRY</t>
        </is>
      </c>
      <c r="M46" s="8" t="inlineStr">
        <is>
          <t>nothing stated</t>
        </is>
      </c>
      <c r="N46" s="11" t="inlineStr">
        <is>
          <t>OPEN</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Türkiye</t>
        </is>
      </c>
      <c r="C47" s="8" t="inlineStr">
        <is>
          <t>İşletme Geliştirme Destek Programı (İGDP)</t>
        </is>
      </c>
      <c r="D47" s="8" t="inlineStr">
        <is>
          <t>Business development support programme</t>
        </is>
      </c>
      <c r="E47" s="8" t="inlineStr">
        <is>
          <t>KOSGEB</t>
        </is>
      </c>
      <c r="F47" s="8" t="inlineStr">
        <is>
          <t>None — closed or repealed</t>
        </is>
      </c>
      <c r="G47" s="8" t="inlineStr">
        <is>
          <t>—</t>
        </is>
      </c>
      <c r="H47" s="8" t="inlineStr">
        <is>
          <t>—</t>
        </is>
      </c>
      <c r="I47" s="8" t="inlineStr">
        <is>
          <t>not stated</t>
        </is>
      </c>
      <c r="J47" s="8" t="inlineStr">
        <is>
          <t>—</t>
        </is>
      </c>
      <c r="K47" s="8" t="inlineStr">
        <is>
          <t>—</t>
        </is>
      </c>
      <c r="L47" s="8" t="inlineStr">
        <is>
          <t>TRY</t>
        </is>
      </c>
      <c r="M47" s="8" t="inlineStr">
        <is>
          <t>nothing stated</t>
        </is>
      </c>
      <c r="N47" s="11" t="inlineStr">
        <is>
          <t>ENDED</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Türkiye</t>
        </is>
      </c>
      <c r="C48" s="8" t="inlineStr">
        <is>
          <t>KOBİ Teknoyatırım (Teknolojik Ürün Yatırım)</t>
        </is>
      </c>
      <c r="D48" s="8" t="inlineStr">
        <is>
          <t>SME techno-investment support</t>
        </is>
      </c>
      <c r="E48" s="8" t="inlineStr">
        <is>
          <t>KOSGEB</t>
        </is>
      </c>
      <c r="F48" s="8" t="inlineStr">
        <is>
          <t>None — closed or repealed</t>
        </is>
      </c>
      <c r="G48" s="8" t="inlineStr">
        <is>
          <t>Machinery and software, under the rules of 11 May 2023 (60%; 2,000,000 TL low and mid-low technology, 10,000,000 TL mid-high and high technology).</t>
        </is>
      </c>
      <c r="H48" s="8" t="inlineStr">
        <is>
          <t>repealed</t>
        </is>
      </c>
      <c r="I48" s="8" t="inlineStr">
        <is>
          <t>not stated</t>
        </is>
      </c>
      <c r="J48" s="8" t="inlineStr">
        <is>
          <t>—</t>
        </is>
      </c>
      <c r="K48" s="8" t="inlineStr">
        <is>
          <t>—</t>
        </is>
      </c>
      <c r="L48" s="8" t="inlineStr">
        <is>
          <t>TRY</t>
        </is>
      </c>
      <c r="M48" s="8" t="inlineStr">
        <is>
          <t>nothing stated</t>
        </is>
      </c>
      <c r="N48" s="11" t="inlineStr">
        <is>
          <t>ENDED</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Türkiye</t>
        </is>
      </c>
      <c r="C49" s="8" t="inlineStr">
        <is>
          <t>Teknoloji Odaklı Sanayi Hamlesi (HAMLE)</t>
        </is>
      </c>
      <c r="D49" s="8" t="inlineStr">
        <is>
          <t>Technology-focused industrial move programme</t>
        </is>
      </c>
      <c r="E49" s="8" t="inlineStr">
        <is>
          <t>Sanayi ve Teknoloji Bakanlığı</t>
        </is>
      </c>
      <c r="F49" s="8" t="inlineStr">
        <is>
          <t>Tax and duty package</t>
        </is>
      </c>
      <c r="G49" s="8" t="inlineStr">
        <is>
          <t>A bundle of KOSGEB, TÜBİTAK and investment-incentive support.</t>
        </is>
      </c>
      <c r="H49" s="8" t="inlineStr">
        <is>
          <t>not established</t>
        </is>
      </c>
      <c r="I49" s="8" t="inlineStr">
        <is>
          <t>not stated</t>
        </is>
      </c>
      <c r="J49" s="8" t="inlineStr">
        <is>
          <t>—</t>
        </is>
      </c>
      <c r="K49" s="8" t="inlineStr">
        <is>
          <t>—</t>
        </is>
      </c>
      <c r="L49" s="8" t="inlineStr">
        <is>
          <t>TRY</t>
        </is>
      </c>
      <c r="M49" s="8" t="inlineStr">
        <is>
          <t>nothing stated</t>
        </is>
      </c>
      <c r="N49" s="11" t="inlineStr">
        <is>
          <t>NOT VERIFIED</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Türkiye</t>
        </is>
      </c>
      <c r="C50" s="8" t="inlineStr">
        <is>
          <t>Teknolojik Ürün Yatırım Destek Programı (TÜYDP)</t>
        </is>
      </c>
      <c r="D50" s="8" t="inlineStr">
        <is>
          <t>Technological product investment support programme</t>
        </is>
      </c>
      <c r="E50" s="8" t="inlineStr">
        <is>
          <t>Sanayi ve Teknoloji Bakanlığı</t>
        </is>
      </c>
      <c r="F50" s="8" t="inlineStr">
        <is>
          <t>Tax and duty package</t>
        </is>
      </c>
      <c r="G50" s="8" t="inlineStr">
        <is>
          <t>Investment support for products derived from R&amp;D results.</t>
        </is>
      </c>
      <c r="H50" s="8" t="inlineStr">
        <is>
          <t>not established</t>
        </is>
      </c>
      <c r="I50" s="8" t="inlineStr">
        <is>
          <t>not stated</t>
        </is>
      </c>
      <c r="J50" s="8" t="inlineStr">
        <is>
          <t>—</t>
        </is>
      </c>
      <c r="K50" s="8" t="inlineStr">
        <is>
          <t>—</t>
        </is>
      </c>
      <c r="L50" s="8" t="inlineStr">
        <is>
          <t>TRY</t>
        </is>
      </c>
      <c r="M50" s="8" t="inlineStr">
        <is>
          <t>nothing stated</t>
        </is>
      </c>
      <c r="N50" s="11" t="inlineStr">
        <is>
          <t>NOT VERIFIED</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Where the source gives a range, the Budget sheet uses the lowest published rate. The full range is in the Rate column.</t>
        </is>
      </c>
    </row>
  </sheetData>
  <autoFilter ref="A1:Q50"/>
  <conditionalFormatting sqref="N2:N50">
    <cfRule type="cellIs" priority="1" operator="equal" dxfId="0">
      <formula>"CLOSED"</formula>
    </cfRule>
    <cfRule type="cellIs" priority="2" operator="equal" dxfId="0">
      <formula>"ENDED"</formula>
    </cfRule>
    <cfRule type="cellIs" priority="3" operator="equal" dxfId="0">
      <formula>"NOT VERIFIED"</formula>
    </cfRule>
    <cfRule type="cellIs" priority="4" operator="equal" dxfId="0">
      <formula>"PAUSED"</formula>
    </cfRule>
    <cfRule type="cellIs" priority="5" operator="equal" dxfId="1">
      <formula>"OPEN"</formula>
    </cfRule>
    <cfRule type="cellIs" priority="6" operator="equal" dxfId="1">
      <formula>"PERMANENT"</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Budget</t>
        </is>
      </c>
    </row>
    <row r="2">
      <c r="A2" s="4" t="inlineStr">
        <is>
          <t>Pick a programme, enter your cost lines, and read the award, your net cost and the effective subsidy rate. Every figure here is a formula you can inspect.</t>
        </is>
      </c>
    </row>
    <row r="4">
      <c r="A4" s="3" t="inlineStr">
        <is>
          <t>Programme</t>
        </is>
      </c>
      <c r="B4" s="14" t="inlineStr">
        <is>
          <t>EEW Modul 3 – MSR, Sensorik und Energiemanagement-Software</t>
        </is>
      </c>
      <c r="C4" t="inlineStr">
        <is>
          <t>← pick from the drop-down list</t>
        </is>
      </c>
    </row>
    <row r="5">
      <c r="A5" t="inlineStr">
        <is>
          <t>Country</t>
        </is>
      </c>
      <c r="B5" s="15">
        <f>INDEX('Programmes'!$B$2:$B$50,MATCH($B$4,'Programmes'!$C$2:$C$50,0))</f>
        <v/>
      </c>
    </row>
    <row r="6">
      <c r="A6" t="inlineStr">
        <is>
          <t>Instrument</t>
        </is>
      </c>
      <c r="B6" s="15">
        <f>INDEX('Programmes'!$F$2:$F$50,MATCH($B$4,'Programmes'!$C$2:$C$50,0))</f>
        <v/>
      </c>
    </row>
    <row r="7">
      <c r="A7" t="inlineStr">
        <is>
          <t>State on 22 September 2026</t>
        </is>
      </c>
      <c r="B7" s="15">
        <f>INDEX('Programmes'!$N$2:$N$50,MATCH($B$4,'Programmes'!$C$2:$C$50,0))</f>
        <v/>
      </c>
    </row>
    <row r="8">
      <c r="A8" t="inlineStr">
        <is>
          <t>Rate from the Programmes sheet</t>
        </is>
      </c>
      <c r="B8" s="16">
        <f>INDEX('Programmes'!$I$2:$I$50,MATCH($B$4,'Programmes'!$C$2:$C$50,0))</f>
        <v/>
      </c>
    </row>
    <row r="9">
      <c r="A9" t="inlineStr">
        <is>
          <t>Rate you want to model instead (optional)</t>
        </is>
      </c>
      <c r="B9" s="17" t="n"/>
      <c r="C9" s="4" t="inlineStr">
        <is>
          <t>Use this when the source gives a range, or when your size class earns a different rate.</t>
        </is>
      </c>
    </row>
    <row r="10">
      <c r="A10" s="3" t="inlineStr">
        <is>
          <t>Rate used below</t>
        </is>
      </c>
      <c r="B10" s="18">
        <f>IF(ISNUMBER($B$9),$B$9,IF(ISNUMBER($B$8),$B$8,""))</f>
        <v/>
      </c>
    </row>
    <row r="11">
      <c r="A11" t="inlineStr">
        <is>
          <t>Minimum (as published)</t>
        </is>
      </c>
      <c r="B11" s="19">
        <f>INDEX('Programmes'!$J$2:$J$50,MATCH($B$4,'Programmes'!$C$2:$C$50,0))</f>
        <v/>
      </c>
    </row>
    <row r="12">
      <c r="A12" t="inlineStr">
        <is>
          <t>Maximum (as published)</t>
        </is>
      </c>
      <c r="B12" s="19">
        <f>INDEX('Programmes'!$K$2:$K$50,MATCH($B$4,'Programmes'!$C$2:$C$50,0))</f>
        <v/>
      </c>
    </row>
    <row r="13">
      <c r="A13" t="inlineStr">
        <is>
          <t>The maximum caps</t>
        </is>
      </c>
      <c r="B13" s="15">
        <f>INDEX('Programmes'!$M$2:$M$50,MATCH($B$4,'Programmes'!$C$2:$C$50,0))</f>
        <v/>
      </c>
    </row>
    <row r="14">
      <c r="A14" t="inlineStr">
        <is>
          <t>Currency</t>
        </is>
      </c>
      <c r="B14" s="15">
        <f>INDEX('Programmes'!$L$2:$L$50,MATCH($B$4,'Programmes'!$C$2:$C$50,0))</f>
        <v/>
      </c>
    </row>
    <row r="15">
      <c r="A15" t="inlineStr">
        <is>
          <t>Your corporate income tax rate</t>
        </is>
      </c>
      <c r="B15" s="17" t="n"/>
      <c r="C15" s="4" t="inlineStr">
        <is>
          <t>Needed only for an extra tax deduction, where the cash value is the deduction multiplied by your tax rate. This pack states no tax rate for any country — enter your own.</t>
        </is>
      </c>
    </row>
    <row r="16">
      <c r="A16" t="inlineStr">
        <is>
          <t>Notional loan term, years</t>
        </is>
      </c>
      <c r="B16" s="20" t="n">
        <v>5</v>
      </c>
      <c r="C16" s="4" t="inlineStr">
        <is>
          <t>Used only for an interest contribution. Nuova Sabatini is calculated on a conventional five-year term.</t>
        </is>
      </c>
    </row>
    <row r="17">
      <c r="A17" t="inlineStr">
        <is>
          <t>Amount financed (loan and interest instruments)</t>
        </is>
      </c>
      <c r="B17" s="21" t="n"/>
      <c r="C17" s="4" t="inlineStr">
        <is>
          <t>Leave blank to use the total project cost.</t>
        </is>
      </c>
    </row>
    <row r="18" ht="46" customHeight="1">
      <c r="A18" t="inlineStr">
        <is>
          <t>Cap on hardware + training as a share of eligible cost</t>
        </is>
      </c>
      <c r="B18" s="22" t="n">
        <v>1</v>
      </c>
      <c r="C18" s="4" t="inlineStr">
        <is>
          <t>Enter 100% if your programme sets no such cap. Caps found in this research: Transizione 5.0 — training ≤10% of the infrastructure investment, max €300,000; Digitalbonus Bayern — consulting and training up to 50% of eligible costs.</t>
        </is>
      </c>
    </row>
    <row r="19" ht="70" customHeight="1">
      <c r="A19" s="3" t="inlineStr">
        <is>
          <t>Notes for this programme</t>
        </is>
      </c>
      <c r="B19" s="23">
        <f>INDEX('Programmes'!$P$2:$P$50,MATCH($B$4,'Programmes'!$C$2:$C$50,0))</f>
        <v/>
      </c>
    </row>
    <row r="21" ht="40" customHeight="1">
      <c r="A21" s="7" t="inlineStr">
        <is>
          <t>Cost category</t>
        </is>
      </c>
      <c r="B21" s="7" t="inlineStr">
        <is>
          <t>Your description</t>
        </is>
      </c>
      <c r="C21" s="7" t="inlineStr">
        <is>
          <t>Amount</t>
        </is>
      </c>
      <c r="D21" s="7" t="inlineStr">
        <is>
          <t>Eligible?</t>
        </is>
      </c>
      <c r="E21" s="7" t="inlineStr">
        <is>
          <t>Counts toward the hardware + training cap?</t>
        </is>
      </c>
      <c r="F21" s="7" t="inlineStr">
        <is>
          <t>Eligible amount</t>
        </is>
      </c>
    </row>
    <row r="22">
      <c r="A22" s="4" t="inlineStr">
        <is>
          <t>Monitoring software — licences or subscription for the project period</t>
        </is>
      </c>
      <c r="B22" s="13" t="inlineStr">
        <is>
          <t>EXAMPLE — replace with your own data</t>
        </is>
      </c>
      <c r="C22" s="21" t="n">
        <v>60000</v>
      </c>
      <c r="D22" s="14" t="inlineStr">
        <is>
          <t>Yes</t>
        </is>
      </c>
      <c r="E22" s="14" t="inlineStr">
        <is>
          <t>No</t>
        </is>
      </c>
      <c r="F22" s="19">
        <f>IF(D22="Yes",C22,0)</f>
        <v/>
      </c>
    </row>
    <row r="23">
      <c r="A23" s="4" t="inlineStr">
        <is>
          <t>Implementation, configuration and integration services</t>
        </is>
      </c>
      <c r="B23" s="13" t="n"/>
      <c r="C23" s="21" t="n">
        <v>45000</v>
      </c>
      <c r="D23" s="14" t="inlineStr">
        <is>
          <t>Yes</t>
        </is>
      </c>
      <c r="E23" s="14" t="inlineStr">
        <is>
          <t>No</t>
        </is>
      </c>
      <c r="F23" s="19">
        <f>IF(D23="Yes",C23,0)</f>
        <v/>
      </c>
    </row>
    <row r="24">
      <c r="A24" s="4" t="inlineStr">
        <is>
          <t>Hardware and sensors — gateways, I/O modules, meters</t>
        </is>
      </c>
      <c r="B24" s="13" t="n"/>
      <c r="C24" s="21" t="n">
        <v>30000</v>
      </c>
      <c r="D24" s="14" t="inlineStr">
        <is>
          <t>Yes</t>
        </is>
      </c>
      <c r="E24" s="14" t="inlineStr">
        <is>
          <t>Yes</t>
        </is>
      </c>
      <c r="F24" s="19">
        <f>IF(D24="Yes",C24,0)</f>
        <v/>
      </c>
    </row>
    <row r="25">
      <c r="A25" s="4" t="inlineStr">
        <is>
          <t>Shop-floor terminals and screens</t>
        </is>
      </c>
      <c r="B25" s="13" t="n"/>
      <c r="C25" s="21" t="n">
        <v>12000</v>
      </c>
      <c r="D25" s="14" t="inlineStr">
        <is>
          <t>Yes</t>
        </is>
      </c>
      <c r="E25" s="14" t="inlineStr">
        <is>
          <t>Yes</t>
        </is>
      </c>
      <c r="F25" s="19">
        <f>IF(D25="Yes",C25,0)</f>
        <v/>
      </c>
    </row>
    <row r="26">
      <c r="A26" s="4" t="inlineStr">
        <is>
          <t>Training of operators, technicians and managers</t>
        </is>
      </c>
      <c r="B26" s="13" t="n"/>
      <c r="C26" s="21" t="n">
        <v>8000</v>
      </c>
      <c r="D26" s="14" t="inlineStr">
        <is>
          <t>Yes</t>
        </is>
      </c>
      <c r="E26" s="14" t="inlineStr">
        <is>
          <t>Yes</t>
        </is>
      </c>
      <c r="F26" s="19">
        <f>IF(D26="Yes",C26,0)</f>
        <v/>
      </c>
    </row>
    <row r="27">
      <c r="A27" s="4" t="inlineStr">
        <is>
          <t>Other (project management, consulting, contingency)</t>
        </is>
      </c>
      <c r="B27" s="13" t="n"/>
      <c r="C27" s="21" t="n">
        <v>10000</v>
      </c>
      <c r="D27" s="14" t="inlineStr">
        <is>
          <t>Yes</t>
        </is>
      </c>
      <c r="E27" s="14" t="inlineStr">
        <is>
          <t>No</t>
        </is>
      </c>
      <c r="F27" s="19">
        <f>IF(D27="Yes",C27,0)</f>
        <v/>
      </c>
    </row>
    <row r="29">
      <c r="A29" s="24" t="inlineStr">
        <is>
          <t>Total project cost</t>
        </is>
      </c>
      <c r="C29" s="19">
        <f>SUM(C22:C27)</f>
        <v/>
      </c>
    </row>
    <row r="30">
      <c r="A30" s="24" t="inlineStr">
        <is>
          <t>Eligible cost, before the cap</t>
        </is>
      </c>
      <c r="C30" s="19">
        <f>SUM(F22:F27)</f>
        <v/>
      </c>
    </row>
    <row r="31">
      <c r="A31" s="24" t="inlineStr">
        <is>
          <t>Eligible hardware + training</t>
        </is>
      </c>
      <c r="C31" s="19">
        <f>SUMIFS(F22:F27,E22:E27,"Yes")</f>
        <v/>
      </c>
    </row>
    <row r="32">
      <c r="A32" s="24" t="inlineStr">
        <is>
          <t>Eligible cost outside the cap</t>
        </is>
      </c>
      <c r="C32" s="19">
        <f>C30-C31</f>
        <v/>
      </c>
    </row>
    <row r="33">
      <c r="A33" s="24" t="inlineStr">
        <is>
          <t>Hardware + training that fits inside the cap</t>
        </is>
      </c>
      <c r="C33" s="19">
        <f>IF($B$18&gt;=1,C31,MIN(C31,$B$18*C32/(1-$B$18)))</f>
        <v/>
      </c>
    </row>
    <row r="34">
      <c r="A34" s="24" t="inlineStr">
        <is>
          <t>Eligible base after the cap</t>
        </is>
      </c>
      <c r="C34" s="19">
        <f>C32+C33</f>
        <v/>
      </c>
    </row>
    <row r="35">
      <c r="A35" s="24" t="inlineStr">
        <is>
          <t>Cap check</t>
        </is>
      </c>
      <c r="C35" s="15">
        <f>IF(C33&lt;C31-0.000001,"Over the cap — the excess has been removed from the eligible base","Within the cap")</f>
        <v/>
      </c>
    </row>
    <row r="36">
      <c r="A36" s="24" t="inlineStr">
        <is>
          <t>Base the award is calculated on</t>
        </is>
      </c>
      <c r="C36" s="19">
        <f>IF(AND($B$13="eligible cost",ISNUMBER($B$12)),MIN(C34,$B$12),C34)</f>
        <v/>
      </c>
    </row>
    <row r="37">
      <c r="A37" s="24" t="inlineStr">
        <is>
          <t>Award before the ceiling</t>
        </is>
      </c>
      <c r="C37" s="19">
        <f>IF($B$10="","",IF(OR($B$6="Loan — interest covered",$B$6="Service, not cash",$B$6="None — closed or repealed",$B$6="Tax and duty package"),0,IF($B$6="Extra tax deduction",IF(ISNUMBER($B$15),C36*$B$10*$B$15,0),IF($B$6="Interest contribution",IF(ISNUMBER($B$16),IF(ISNUMBER($B$17),$B$17,C29)*$B$10*$B$16,0),C36*$B$10))))</f>
        <v/>
      </c>
    </row>
    <row r="38">
      <c r="A38" s="24" t="inlineStr">
        <is>
          <t>Award</t>
        </is>
      </c>
      <c r="C38" s="25">
        <f>IF(C37="","",IF(AND($B$13="the award",ISNUMBER($B$12)),MIN(C37,$B$12),C37))</f>
        <v/>
      </c>
    </row>
    <row r="39" ht="44" customHeight="1">
      <c r="A39" s="24" t="inlineStr">
        <is>
          <t>How this award was calculated</t>
        </is>
      </c>
      <c r="C39" s="26">
        <f>IF($B$10="","No rate: the source states none. Enter a rate of your own above to model it.",IF(AND($B$6="Extra tax deduction",NOT(ISNUMBER($B$15))),"An extra tax deduction is worth the deduction multiplied by your tax rate. Enter your corporate income tax rate above.",IF($B$6="Interest contribution","Interest contribution. This is the undiscounted upper bound: amount financed × rate × term. The granting body calculates it on an amortising schedule, so the real contribution is lower, and its calculation prevails.",IF(OR($B$6="Loan — interest covered",$B$6="Service, not cash",$B$6="None — closed or repealed",$B$6="Tax and duty package"),"The support is a loan whose interest is covered, not a grant. There is no award to calculate; model the interest you avoid separately.",IF(AND($B$13="the award",ISNUMBER($B$12),C37&gt;$B$12),"Capped at the published maximum.",IF($B$6="Extra tax deduction","Base × rate × your tax rate.","Base × rate."))))))</f>
        <v/>
      </c>
    </row>
    <row r="40">
      <c r="A40" s="24" t="inlineStr">
        <is>
          <t>Net cost to you</t>
        </is>
      </c>
      <c r="C40" s="25">
        <f>IF(ISNUMBER(C38),C29-C38,"")</f>
        <v/>
      </c>
    </row>
    <row r="41">
      <c r="A41" s="24" t="inlineStr">
        <is>
          <t>Effective subsidy rate</t>
        </is>
      </c>
      <c r="C41" s="18">
        <f>IF(AND(ISNUMBER(C38),C29&gt;0),C38/C29,"")</f>
        <v/>
      </c>
    </row>
    <row r="42">
      <c r="A42" s="24" t="inlineStr">
        <is>
          <t>Minimum check</t>
        </is>
      </c>
      <c r="C42" s="15">
        <f>IF(NOT(ISNUMBER($B$11)),"—",IF(NOT(ISNUMBER(C38)),"—",IF(C38&gt;=$B$11,"Above the published minimum","Below the published minimum")))</f>
        <v/>
      </c>
    </row>
    <row r="43">
      <c r="A43" s="24" t="inlineStr">
        <is>
          <t>State check</t>
        </is>
      </c>
      <c r="C43" s="15">
        <f>IF(OR($B$7="OPEN",$B$7="PERMANENT"),"Open on 22 September 2026 — still check the current call","This programme is not open — the figure above is a planning number only")</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"Over the cap — the excess has been removed from the eligible base"</formula>
    </cfRule>
    <cfRule type="cellIs" priority="2" operator="equal" dxfId="1">
      <formula>"Within the cap"</formula>
    </cfRule>
  </conditionalFormatting>
  <conditionalFormatting sqref="C42">
    <cfRule type="cellIs" priority="3" operator="equal" dxfId="0">
      <formula>"Below the published minimum"</formula>
    </cfRule>
    <cfRule type="cellIs" priority="4" operator="equal" dxfId="1">
      <formula>"Above the published minimum"</formula>
    </cfRule>
  </conditionalFormatting>
  <conditionalFormatting sqref="C43">
    <cfRule type="cellIs" priority="5" operator="equal" dxfId="0">
      <formula>"This programme is not open — the figure above is a planning number only"</formula>
    </cfRule>
    <cfRule type="cellIs" priority="6" operator="equal" dxfId="1">
      <formula>"Open on 22 September 2026 — still check the current call"</formula>
    </cfRule>
  </conditionalFormatting>
  <conditionalFormatting sqref="B7">
    <cfRule type="cellIs" priority="7" operator="notEqual" dxfId="2">
      <formula>"OPEN"</formula>
    </cfRule>
  </conditionalFormatting>
  <dataValidations count="2">
    <dataValidation sqref="B4" showDropDown="0" showInputMessage="0" showErrorMessage="0" allowBlank="0" type="list">
      <formula1>='Programmes'!$C$2:$C$50</formula1>
    </dataValidation>
    <dataValidation sqref="D22 D23 D24 D25 D26 D27 E22 E23 E24 E25 E26 E27" showDropDown="0" showInputMessage="0" showErrorMessage="0" allowBlank="0"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Condition</t>
        </is>
      </c>
      <c r="C1" s="7" t="inlineStr">
        <is>
          <t>Why it decides a claim, and where it comes from</t>
        </is>
      </c>
      <c r="D1" s="7" t="inlineStr">
        <is>
          <t>Your answer</t>
        </is>
      </c>
      <c r="E1" s="7" t="inlineStr">
        <is>
          <t>Evidence you hold</t>
        </is>
      </c>
      <c r="F1" s="7" t="inlineStr">
        <is>
          <t>Where it is kept</t>
        </is>
      </c>
      <c r="G1" s="7" t="inlineStr">
        <is>
          <t>Owner</t>
        </is>
      </c>
      <c r="H1" s="7" t="inlineStr">
        <is>
          <t>Date checked</t>
        </is>
      </c>
      <c r="I1" s="7" t="inlineStr">
        <is>
          <t>Flag</t>
        </is>
      </c>
    </row>
    <row r="2" ht="46" customHeight="1">
      <c r="A2" t="n">
        <v>1</v>
      </c>
      <c r="B2" s="4" t="inlineStr">
        <is>
          <t>SME status under the EU definition, tested on the whole linked-enterprise group</t>
        </is>
      </c>
      <c r="C2" s="4" t="inlineStr">
        <is>
          <t>Rates are set by size class almost everywhere: EEW Modul 3 pays 45% small, 35% medium, 25% large; Modul 4 excludes large enterprises entirely; the Austrian UFI rate moves 15/20/25% by size. A partner or linked shareholding can push you into the next class.</t>
        </is>
      </c>
      <c r="D2" s="14" t="n"/>
      <c r="E2" s="14" t="n"/>
      <c r="F2" s="14" t="n"/>
      <c r="G2" s="14" t="n"/>
      <c r="H2" s="14" t="n"/>
      <c r="I2" s="27">
        <f>IF(OR(D2="",D2="No",D2="Unknown"),"CHECK","")</f>
        <v/>
      </c>
    </row>
    <row r="3" ht="46" customHeight="1">
      <c r="A3" t="n">
        <v>2</v>
      </c>
      <c r="B3" s="4" t="inlineStr">
        <is>
          <t>Registered office or operating facility in the right region</t>
        </is>
      </c>
      <c r="C3" s="4" t="inlineStr">
        <is>
          <t>Digitalbonus Bayern requires a facility in Bavaria; MID-Digitalisierung a registered office in NRW; the Walloon chèques a main office in Wallonia; SITCE and SICE are NUTS II specific.</t>
        </is>
      </c>
      <c r="D3" s="14" t="n"/>
      <c r="E3" s="14" t="n"/>
      <c r="F3" s="14" t="n"/>
      <c r="G3" s="14" t="n"/>
      <c r="H3" s="14" t="n"/>
      <c r="I3" s="27">
        <f>IF(OR(D3="",D3="No",D3="Unknown"),"CHECK","")</f>
        <v/>
      </c>
    </row>
    <row r="4" ht="46" customHeight="1">
      <c r="A4" t="n">
        <v>3</v>
      </c>
      <c r="B4" s="4" t="inlineStr">
        <is>
          <t>Sector and NACE code eligible</t>
        </is>
      </c>
      <c r="C4" s="4" t="inlineStr">
        <is>
          <t>KOSGEB's digital-transformation loan is NACE Section C only and excludes micro enterprises. Digitalbonus Bayern excludes freelancers, hospitals, agriculture and public companies.</t>
        </is>
      </c>
      <c r="D4" s="14" t="n"/>
      <c r="E4" s="14" t="n"/>
      <c r="F4" s="14" t="n"/>
      <c r="G4" s="14" t="n"/>
      <c r="H4" s="14" t="n"/>
      <c r="I4" s="27">
        <f>IF(OR(D4="",D4="No",D4="Unknown"),"CHECK","")</f>
        <v/>
      </c>
    </row>
    <row r="5" ht="46" customHeight="1">
      <c r="A5" t="n">
        <v>4</v>
      </c>
      <c r="B5" s="4" t="inlineStr">
        <is>
          <t>Micro / employee and turnover thresholds</t>
        </is>
      </c>
      <c r="C5" s="4" t="inlineStr">
        <is>
          <t>Digitalbonus Bayern: fewer than 50 employees and ≤€10m turnover or balance sheet. SMV:Digital: at least 2 full-time equivalents.</t>
        </is>
      </c>
      <c r="D5" s="14" t="n"/>
      <c r="E5" s="14" t="n"/>
      <c r="F5" s="14" t="n"/>
      <c r="G5" s="14" t="n"/>
      <c r="H5" s="14" t="n"/>
      <c r="I5" s="27">
        <f>IF(OR(D5="",D5="No",D5="Unknown"),"CHECK","")</f>
        <v/>
      </c>
    </row>
    <row r="6" ht="46" customHeight="1">
      <c r="A6" t="n">
        <v>5</v>
      </c>
      <c r="B6" s="4" t="inlineStr">
        <is>
          <t>De minimis received over the three preceding fiscal years</t>
        </is>
      </c>
      <c r="C6" s="4" t="inlineStr">
        <is>
          <t>MID-Digitalisierung caps prior de minimis at €300,000; Klimatklivet awards are capped at €300,000 over three years; the Flemish Vergroeningsscan runs under de minimis. You must be able to state the running total.</t>
        </is>
      </c>
      <c r="D6" s="14" t="n"/>
      <c r="E6" s="14" t="n"/>
      <c r="F6" s="14" t="n"/>
      <c r="G6" s="14" t="n"/>
      <c r="H6" s="14" t="n"/>
      <c r="I6" s="27">
        <f>IF(OR(D6="",D6="No",D6="Unknown"),"CHECK","")</f>
        <v/>
      </c>
    </row>
    <row r="7" ht="46" customHeight="1">
      <c r="A7" t="n">
        <v>6</v>
      </c>
      <c r="B7" s="4" t="inlineStr">
        <is>
          <t>Investment notified to the agency before it is committed</t>
        </is>
      </c>
      <c r="C7" s="4" t="inlineStr">
        <is>
          <t>EIA in the Netherlands must be notified to RVO in advance. This is the single most common way a Dutch claim is lost.</t>
        </is>
      </c>
      <c r="D7" s="14" t="n"/>
      <c r="E7" s="14" t="n"/>
      <c r="F7" s="14" t="n"/>
      <c r="G7" s="14" t="n"/>
      <c r="H7" s="14" t="n"/>
      <c r="I7" s="27">
        <f>IF(OR(D7="",D7="No",D7="Unknown"),"CHECK","")</f>
        <v/>
      </c>
    </row>
    <row r="8" ht="46" customHeight="1">
      <c r="A8" t="n">
        <v>7</v>
      </c>
      <c r="B8" s="4" t="inlineStr">
        <is>
          <t>Booking or prenotazione made before the investment</t>
        </is>
      </c>
      <c r="C8" s="4" t="inlineStr">
        <is>
          <t>The Italian iperammortamento runs through GSE: prenotazione, then confirmation within 60 days of GSE approval, then a completion notice by 15 November 2028.</t>
        </is>
      </c>
      <c r="D8" s="14" t="n"/>
      <c r="E8" s="14" t="n"/>
      <c r="F8" s="14" t="n"/>
      <c r="G8" s="14" t="n"/>
      <c r="H8" s="14" t="n"/>
      <c r="I8" s="27">
        <f>IF(OR(D8="",D8="No",D8="Unknown"),"CHECK","")</f>
        <v/>
      </c>
    </row>
    <row r="9" ht="46" customHeight="1">
      <c r="A9" t="n">
        <v>8</v>
      </c>
      <c r="B9" s="4" t="inlineStr">
        <is>
          <t>No work started, and nothing ordered, before approval</t>
        </is>
      </c>
      <c r="C9" s="4" t="inlineStr">
        <is>
          <t>The 2026 ProKilowatt programme conditions exclude measures already implemented before approval. Most grant regimes take the same line.</t>
        </is>
      </c>
      <c r="D9" s="14" t="n"/>
      <c r="E9" s="14" t="n"/>
      <c r="F9" s="14" t="n"/>
      <c r="G9" s="14" t="n"/>
      <c r="H9" s="14" t="n"/>
      <c r="I9" s="27">
        <f>IF(OR(D9="",D9="No",D9="Unknown"),"CHECK","")</f>
        <v/>
      </c>
    </row>
    <row r="10" ht="46" customHeight="1">
      <c r="A10" t="n">
        <v>9</v>
      </c>
      <c r="B10" s="4" t="inlineStr">
        <is>
          <t>Regional eligibility certificate obtained</t>
        </is>
      </c>
      <c r="C10" s="4" t="inlineStr">
        <is>
          <t>The Belgian federal increased thematic deduction (40% SME / 30% large) requires a regional certificate attesting that the investment qualifies. Without it the deduction falls back to the basic rate.</t>
        </is>
      </c>
      <c r="D10" s="14" t="n"/>
      <c r="E10" s="14" t="n"/>
      <c r="F10" s="14" t="n"/>
      <c r="G10" s="14" t="n"/>
      <c r="H10" s="14" t="n"/>
      <c r="I10" s="27">
        <f>IF(OR(D10="",D10="No",D10="Unknown"),"CHECK","")</f>
        <v/>
      </c>
    </row>
    <row r="11" ht="46" customHeight="1">
      <c r="A11" t="n">
        <v>10</v>
      </c>
      <c r="B11" s="4" t="inlineStr">
        <is>
          <t>Asset is on the published eligible-technology list</t>
        </is>
      </c>
      <c r="C11" s="4" t="inlineStr">
        <is>
          <t>EIA only pays for assets on the Energielijst, and the Energielijst 2026 has no stand-alone code for an energy-monitoring, submetering or energy-management system — measurement appears only as a component of a listed asset. Ecologiepremie+ works the same way through its Limitatieve Technologieënlijst, on which no metering technology appears.</t>
        </is>
      </c>
      <c r="D11" s="14" t="n"/>
      <c r="E11" s="14" t="n"/>
      <c r="F11" s="14" t="n"/>
      <c r="G11" s="14" t="n"/>
      <c r="H11" s="14" t="n"/>
      <c r="I11" s="27">
        <f>IF(OR(D11="",D11="No",D11="Unknown"),"CHECK","")</f>
        <v/>
      </c>
    </row>
    <row r="12" ht="46" customHeight="1">
      <c r="A12" t="n">
        <v>11</v>
      </c>
      <c r="B12" s="4" t="inlineStr">
        <is>
          <t>Energy saving quantified, evidenced and — where required — audited</t>
        </is>
      </c>
      <c r="C12" s="4" t="inlineStr">
        <is>
          <t>EEW Modul 4 requires proof that final energy demand falls by at least 15%. The Austrian UFI requires a minimum CO2 saving of 4 tonnes a year. Denmark's Erhvervspuljen calculates the grant itself at DKK 1,000 per tonne of CO2 or 20 øre per kWh saved: no measurement, no grant.</t>
        </is>
      </c>
      <c r="D12" s="14" t="n"/>
      <c r="E12" s="14" t="n"/>
      <c r="F12" s="14" t="n"/>
      <c r="G12" s="14" t="n"/>
      <c r="H12" s="14" t="n"/>
      <c r="I12" s="27">
        <f>IF(OR(D12="",D12="No",D12="Unknown"),"CHECK","")</f>
        <v/>
      </c>
    </row>
    <row r="13" ht="46" customHeight="1">
      <c r="A13" t="n">
        <v>12</v>
      </c>
      <c r="B13" s="4" t="inlineStr">
        <is>
          <t>Minimum investment or minimum grant met</t>
        </is>
      </c>
      <c r="C13" s="4" t="inlineStr">
        <is>
          <t>UFI: investment at least €10,000 and below €1.0m. GREEN: minimum investment €50,000. EIA: €2,500 per asset. Energiatuki: €10,000–€5,000,000. Nuova Sabatini: financing €20,000–€4,000,000. The Turkish investment certificate has a 6,000,000 TL floor.</t>
        </is>
      </c>
      <c r="D13" s="14" t="n"/>
      <c r="E13" s="14" t="n"/>
      <c r="F13" s="14" t="n"/>
      <c r="G13" s="14" t="n"/>
      <c r="H13" s="14" t="n"/>
      <c r="I13" s="27">
        <f>IF(OR(D13="",D13="No",D13="Unknown"),"CHECK","")</f>
        <v/>
      </c>
    </row>
    <row r="14" ht="46" customHeight="1">
      <c r="A14" t="n">
        <v>13</v>
      </c>
      <c r="B14" s="4" t="inlineStr">
        <is>
          <t>Maximum not already used by another project</t>
        </is>
      </c>
      <c r="C14" s="4" t="inlineStr">
        <is>
          <t>Several ceilings are per company over a period, not per project: Ecologiepremie+ and GREEN cap at €1m per company over three years, kmo-portefeuille at €7,500 a year, the Walloon cheques at €50,000 over three years.</t>
        </is>
      </c>
      <c r="D14" s="14" t="n"/>
      <c r="E14" s="14" t="n"/>
      <c r="F14" s="14" t="n"/>
      <c r="G14" s="14" t="n"/>
      <c r="H14" s="14" t="n"/>
      <c r="I14" s="27">
        <f>IF(OR(D14="",D14="No",D14="Unknown"),"CHECK","")</f>
        <v/>
      </c>
    </row>
    <row r="15" ht="46" customHeight="1">
      <c r="A15" t="n">
        <v>14</v>
      </c>
      <c r="B15" s="4" t="inlineStr">
        <is>
          <t>Procurement done to the programme's rules, with dated quotes</t>
        </is>
      </c>
      <c r="C15" s="4" t="inlineStr">
        <is>
          <t>Where a programme funds a third party's work — the Walloon and Flemish cheques, SMV:Digital, MID-Digitalisierung — the provider must often be accredited and the work must be procured and invoiced in the right order.</t>
        </is>
      </c>
      <c r="D15" s="14" t="n"/>
      <c r="E15" s="14" t="n"/>
      <c r="F15" s="14" t="n"/>
      <c r="G15" s="14" t="n"/>
      <c r="H15" s="14" t="n"/>
      <c r="I15" s="27">
        <f>IF(OR(D15="",D15="No",D15="Unknown"),"CHECK","")</f>
        <v/>
      </c>
    </row>
    <row r="16" ht="46" customHeight="1">
      <c r="A16" t="n">
        <v>15</v>
      </c>
      <c r="B16" s="4" t="inlineStr">
        <is>
          <t>Certified or accredited provider used where required</t>
        </is>
      </c>
      <c r="C16" s="4" t="inlineStr">
        <is>
          <t>The Flemish Vergroeningsscan is delivered by twelve selected advisory bureaus; Walloon cheques fund labelled providers only; MID-Digitalisierung requires an external service provider to carry out or accompany the project.</t>
        </is>
      </c>
      <c r="D16" s="14" t="n"/>
      <c r="E16" s="14" t="n"/>
      <c r="F16" s="14" t="n"/>
      <c r="G16" s="14" t="n"/>
      <c r="H16" s="14" t="n"/>
      <c r="I16" s="27">
        <f>IF(OR(D16="",D16="No",D16="Unknown"),"CHECK","")</f>
        <v/>
      </c>
    </row>
    <row r="17" ht="46" customHeight="1">
      <c r="A17" t="n">
        <v>16</v>
      </c>
      <c r="B17" s="4" t="inlineStr">
        <is>
          <t>Energy-efficiency agreement signed, or the deal structured as an ESCO contract</t>
        </is>
      </c>
      <c r="C17" s="4" t="inlineStr">
        <is>
          <t>In Finland, Energiatuki pays 20% inside the energiatehokkuussopimus and 25% through an ESCO, against 15% without an agreement. It is worth 5 to 10 points of intensity.</t>
        </is>
      </c>
      <c r="D17" s="14" t="n"/>
      <c r="E17" s="14" t="n"/>
      <c r="F17" s="14" t="n"/>
      <c r="G17" s="14" t="n"/>
      <c r="H17" s="14" t="n"/>
      <c r="I17" s="27">
        <f>IF(OR(D17="",D17="No",D17="Unknown"),"CHECK","")</f>
        <v/>
      </c>
    </row>
    <row r="18" ht="46" customHeight="1">
      <c r="A18" t="n">
        <v>17</v>
      </c>
      <c r="B18" s="4" t="inlineStr">
        <is>
          <t>Certification held where it is a condition of the money</t>
        </is>
      </c>
      <c r="C18" s="4" t="inlineStr">
        <is>
          <t>Türkiye's VAP requires a TS EN ISO 50001 certificate, EVDES registration and an appointed energy manager. Austria's UFI pays +5% (max €10,000) for EMAS registration.</t>
        </is>
      </c>
      <c r="D18" s="14" t="n"/>
      <c r="E18" s="14" t="n"/>
      <c r="F18" s="14" t="n"/>
      <c r="G18" s="14" t="n"/>
      <c r="H18" s="14" t="n"/>
      <c r="I18" s="27">
        <f>IF(OR(D18="",D18="No",D18="Unknown"),"CHECK","")</f>
        <v/>
      </c>
    </row>
    <row r="19" ht="46" customHeight="1">
      <c r="A19" t="n">
        <v>18</v>
      </c>
      <c r="B19" s="4" t="inlineStr">
        <is>
          <t>Maturity assessment completed before financing</t>
        </is>
      </c>
      <c r="C19" s="4" t="inlineStr">
        <is>
          <t>KOSGEB's digital-transformation loan requires an approved digital-transformation maturity assessment — TÜSSİDE DDX or MEXT SIRI — before the financing is released.</t>
        </is>
      </c>
      <c r="D19" s="14" t="n"/>
      <c r="E19" s="14" t="n"/>
      <c r="F19" s="14" t="n"/>
      <c r="G19" s="14" t="n"/>
      <c r="H19" s="14" t="n"/>
      <c r="I19" s="27">
        <f>IF(OR(D19="",D19="No",D19="Unknown"),"CHECK","")</f>
        <v/>
      </c>
    </row>
    <row r="20" ht="46" customHeight="1">
      <c r="A20" t="n">
        <v>19</v>
      </c>
      <c r="B20" s="4" t="inlineStr">
        <is>
          <t>Financial tests met</t>
        </is>
      </c>
      <c r="C20" s="4" t="inlineStr">
        <is>
          <t>KOSGEB's digital-transformation loan requires positive equity in the last fiscal year and positive operating profit in at least one of the last three. Insolvent firms are excluded from Digitalbonus Bayern.</t>
        </is>
      </c>
      <c r="D20" s="14" t="n"/>
      <c r="E20" s="14" t="n"/>
      <c r="F20" s="14" t="n"/>
      <c r="G20" s="14" t="n"/>
      <c r="H20" s="14" t="n"/>
      <c r="I20" s="27">
        <f>IF(OR(D20="",D20="No",D20="Unknown"),"CHECK","")</f>
        <v/>
      </c>
    </row>
    <row r="21" ht="46" customHeight="1">
      <c r="A21" t="n">
        <v>20</v>
      </c>
      <c r="B21" s="4" t="inlineStr">
        <is>
          <t>Application window open, and the queue rule understood</t>
        </is>
      </c>
      <c r="C21" s="4" t="inlineStr">
        <is>
          <t>Digitalbonus Bayern reopens on 1 October 2026 at 10:00 after the monthly quota was exhausted; MID-Digitalisierung runs a lottery followed by a 28-day application window; SLIM partnerships moved to a lottery because the budget was gone within minutes.</t>
        </is>
      </c>
      <c r="D21" s="14" t="n"/>
      <c r="E21" s="14" t="n"/>
      <c r="F21" s="14" t="n"/>
      <c r="G21" s="14" t="n"/>
      <c r="H21" s="14" t="n"/>
      <c r="I21" s="27">
        <f>IF(OR(D21="",D21="No",D21="Unknown"),"CHECK","")</f>
        <v/>
      </c>
    </row>
    <row r="22" ht="46" customHeight="1">
      <c r="A22" t="n">
        <v>21</v>
      </c>
      <c r="B22" s="4" t="inlineStr">
        <is>
          <t>Application limits per company respected</t>
        </is>
      </c>
      <c r="C22" s="4" t="inlineStr">
        <is>
          <t>Digitalbonus Bayern allows one application per funding area and two per company over the programme's life. TÜBİTAK allows two proposals per organisation per call period across 1501 and 1507 combined.</t>
        </is>
      </c>
      <c r="D22" s="14" t="n"/>
      <c r="E22" s="14" t="n"/>
      <c r="F22" s="14" t="n"/>
      <c r="G22" s="14" t="n"/>
      <c r="H22" s="14" t="n"/>
      <c r="I22" s="27">
        <f>IF(OR(D22="",D22="No",D22="Unknown"),"CHECK","")</f>
        <v/>
      </c>
    </row>
    <row r="23" ht="46" customHeight="1">
      <c r="A23" t="n">
        <v>22</v>
      </c>
      <c r="B23" s="4" t="inlineStr">
        <is>
          <t>Tax position checked, for tax instruments</t>
        </is>
      </c>
      <c r="C23" s="4" t="inlineStr">
        <is>
          <t>A deduction or credit is only worth what you can use. This pack does not state the percentage-of-tax limits for the Spanish IT deduction, or the WBSO rates, because the sources read did not give them.</t>
        </is>
      </c>
      <c r="D23" s="14" t="n"/>
      <c r="E23" s="14" t="n"/>
      <c r="F23" s="14" t="n"/>
      <c r="G23" s="14" t="n"/>
      <c r="H23" s="14" t="n"/>
      <c r="I23" s="27">
        <f>IF(OR(D23="",D23="No",D23="Unknown"),"CHECK","")</f>
        <v/>
      </c>
    </row>
  </sheetData>
  <conditionalFormatting sqref="I2:I23">
    <cfRule type="cellIs" priority="1" operator="equal" dxfId="0">
      <formula>"CHECK"</formula>
    </cfRule>
  </conditionalFormatting>
  <dataValidations count="1">
    <dataValidation sqref="D2 D3 D4 D5 D6 D7 D8 D9 D10 D11 D12 D13 D14 D15 D16 D17 D18 D19 D20 D21 D22 D23" showDropDown="0" showInputMessage="0" showErrorMessage="0" allowBlank="0" type="list">
      <formula1>"Yes,No,Not applicable,Unknown"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Indicator</t>
        </is>
      </c>
      <c r="B1" s="7" t="inlineStr">
        <is>
          <t>Unit</t>
        </is>
      </c>
      <c r="C1" s="7" t="inlineStr">
        <is>
          <t>Better when</t>
        </is>
      </c>
      <c r="D1" s="7" t="inlineStr">
        <is>
          <t>Baseline</t>
        </is>
      </c>
      <c r="E1" s="7" t="inlineStr">
        <is>
          <t>Baseline period</t>
        </is>
      </c>
      <c r="F1" s="7" t="inlineStr">
        <is>
          <t>Target</t>
        </is>
      </c>
      <c r="G1" s="7" t="inlineStr">
        <is>
          <t>Target date</t>
        </is>
      </c>
      <c r="H1" s="7" t="inlineStr">
        <is>
          <t>Committed change</t>
        </is>
      </c>
      <c r="I1" s="7" t="inlineStr">
        <is>
          <t>Measurement method</t>
        </is>
      </c>
      <c r="J1" s="7" t="inlineStr">
        <is>
          <t>Data source</t>
        </is>
      </c>
      <c r="K1" s="7" t="inlineStr">
        <is>
          <t>Sampling interval</t>
        </is>
      </c>
      <c r="L1" s="7" t="inlineStr">
        <is>
          <t>Retention period</t>
        </is>
      </c>
      <c r="M1" s="7" t="inlineStr">
        <is>
          <t>Evidence artefact for a verification visit</t>
        </is>
      </c>
    </row>
    <row r="2" ht="34" customHeight="1">
      <c r="A2" s="3" t="inlineStr">
        <is>
          <t>Good output per production hour</t>
        </is>
      </c>
      <c r="B2" t="inlineStr">
        <is>
          <t>units/h</t>
        </is>
      </c>
      <c r="C2" t="inlineStr">
        <is>
          <t>higher</t>
        </is>
      </c>
      <c r="D2" s="14" t="n"/>
      <c r="E2" s="14" t="n"/>
      <c r="F2" s="14" t="n"/>
      <c r="G2" s="14" t="n"/>
      <c r="H2" s="28">
        <f>IF(AND(ISNUMBER(D2),D2&lt;&gt;0,ISNUMBER(F2)),(F2-D2)/D2,"")</f>
        <v/>
      </c>
      <c r="I2" s="29" t="inlineStr">
        <is>
          <t>Captured automatically from machine signals (state and counts); identical definitions before and after.</t>
        </is>
      </c>
      <c r="J2" s="29" t="inlineStr">
        <is>
          <t>Monitoring system export, same machines, same definitions.</t>
        </is>
      </c>
      <c r="K2" s="29" t="inlineStr">
        <is>
          <t>1 minute at the machine; aggregated per shift</t>
        </is>
      </c>
      <c r="L2" s="29" t="inlineStr">
        <is>
          <t>Project period plus the programme's retention requirement</t>
        </is>
      </c>
      <c r="M2" s="29" t="inlineStr">
        <is>
          <t>Monthly export with the raw event log behind it, plus the method statement</t>
        </is>
      </c>
    </row>
    <row r="3" ht="34" customHeight="1">
      <c r="A3" s="3" t="inlineStr">
        <is>
          <t>Unplanned downtime</t>
        </is>
      </c>
      <c r="B3" t="inlineStr">
        <is>
          <t>hours/month</t>
        </is>
      </c>
      <c r="C3" t="inlineStr">
        <is>
          <t>lower</t>
        </is>
      </c>
      <c r="D3" s="14" t="n"/>
      <c r="E3" s="14" t="n"/>
      <c r="F3" s="14" t="n"/>
      <c r="G3" s="14" t="n"/>
      <c r="H3" s="28">
        <f>IF(AND(ISNUMBER(D3),D3&lt;&gt;0,ISNUMBER(F3)),(F3-D3)/D3,"")</f>
        <v/>
      </c>
      <c r="I3" s="29" t="inlineStr">
        <is>
          <t>Captured automatically from machine signals (state and counts); identical definitions before and after.</t>
        </is>
      </c>
      <c r="J3" s="29" t="inlineStr">
        <is>
          <t>Monitoring system export, same machines, same definitions.</t>
        </is>
      </c>
      <c r="K3" s="29" t="inlineStr">
        <is>
          <t>1 minute at the machine; aggregated per shift</t>
        </is>
      </c>
      <c r="L3" s="29" t="inlineStr">
        <is>
          <t>Project period plus the programme's retention requirement</t>
        </is>
      </c>
      <c r="M3" s="29" t="inlineStr">
        <is>
          <t>Monthly export with the raw event log behind it, plus the method statement</t>
        </is>
      </c>
    </row>
    <row r="4" ht="34" customHeight="1">
      <c r="A4" s="3" t="inlineStr">
        <is>
          <t>Availability</t>
        </is>
      </c>
      <c r="B4" t="inlineStr">
        <is>
          <t>% of planned production time</t>
        </is>
      </c>
      <c r="C4" t="inlineStr">
        <is>
          <t>higher</t>
        </is>
      </c>
      <c r="D4" s="17" t="n"/>
      <c r="E4" s="14" t="n"/>
      <c r="F4" s="17" t="n"/>
      <c r="G4" s="14" t="n"/>
      <c r="H4" s="28">
        <f>IF(AND(ISNUMBER(D4),D4&lt;&gt;0,ISNUMBER(F4)),(F4-D4)/D4,"")</f>
        <v/>
      </c>
      <c r="I4" s="29" t="inlineStr">
        <is>
          <t>Captured automatically from machine signals (state and counts); identical definitions before and after.</t>
        </is>
      </c>
      <c r="J4" s="29" t="inlineStr">
        <is>
          <t>Monitoring system export, same machines, same definitions.</t>
        </is>
      </c>
      <c r="K4" s="29" t="inlineStr">
        <is>
          <t>1 minute at the machine; aggregated per shift</t>
        </is>
      </c>
      <c r="L4" s="29" t="inlineStr">
        <is>
          <t>Project period plus the programme's retention requirement</t>
        </is>
      </c>
      <c r="M4" s="29" t="inlineStr">
        <is>
          <t>Monthly export with the raw event log behind it, plus the method statement</t>
        </is>
      </c>
    </row>
    <row r="5" ht="34" customHeight="1">
      <c r="A5" s="3" t="inlineStr">
        <is>
          <t>Scrap and rework rate</t>
        </is>
      </c>
      <c r="B5" t="inlineStr">
        <is>
          <t>% of output</t>
        </is>
      </c>
      <c r="C5" t="inlineStr">
        <is>
          <t>lower</t>
        </is>
      </c>
      <c r="D5" s="17" t="n"/>
      <c r="E5" s="14" t="n"/>
      <c r="F5" s="17" t="n"/>
      <c r="G5" s="14" t="n"/>
      <c r="H5" s="28">
        <f>IF(AND(ISNUMBER(D5),D5&lt;&gt;0,ISNUMBER(F5)),(F5-D5)/D5,"")</f>
        <v/>
      </c>
      <c r="I5" s="29" t="inlineStr">
        <is>
          <t>Captured automatically from machine signals (state and counts); identical definitions before and after.</t>
        </is>
      </c>
      <c r="J5" s="29" t="inlineStr">
        <is>
          <t>Monitoring system export, same machines, same definitions.</t>
        </is>
      </c>
      <c r="K5" s="29" t="inlineStr">
        <is>
          <t>1 minute at the machine; aggregated per shift</t>
        </is>
      </c>
      <c r="L5" s="29" t="inlineStr">
        <is>
          <t>Project period plus the programme's retention requirement</t>
        </is>
      </c>
      <c r="M5" s="29" t="inlineStr">
        <is>
          <t>Monthly export with the raw event log behind it, plus the method statement</t>
        </is>
      </c>
    </row>
    <row r="6" ht="34" customHeight="1">
      <c r="A6" s="3" t="inlineStr">
        <is>
          <t>Energy per good unit</t>
        </is>
      </c>
      <c r="B6" t="inlineStr">
        <is>
          <t>kWh/unit</t>
        </is>
      </c>
      <c r="C6" t="inlineStr">
        <is>
          <t>lower</t>
        </is>
      </c>
      <c r="D6" s="14" t="n"/>
      <c r="E6" s="14" t="n"/>
      <c r="F6" s="14" t="n"/>
      <c r="G6" s="14" t="n"/>
      <c r="H6" s="28">
        <f>IF(AND(ISNUMBER(D6),D6&lt;&gt;0,ISNUMBER(F6)),(F6-D6)/D6,"")</f>
        <v/>
      </c>
      <c r="I6" s="29" t="inlineStr">
        <is>
          <t>Metered at the machine or the feeder, read automatically; not an invoice figure divided by output.</t>
        </is>
      </c>
      <c r="J6" s="29" t="inlineStr">
        <is>
          <t>Monitoring system export, same machines, same definitions.</t>
        </is>
      </c>
      <c r="K6" s="29" t="inlineStr">
        <is>
          <t>1 minute at the machine; aggregated per shift</t>
        </is>
      </c>
      <c r="L6" s="29" t="inlineStr">
        <is>
          <t>Project period plus the programme's retention requirement</t>
        </is>
      </c>
      <c r="M6" s="29" t="inlineStr">
        <is>
          <t>Monthly export with the raw event log behind it, plus the method statement</t>
        </is>
      </c>
    </row>
    <row r="7" ht="34" customHeight="1">
      <c r="A7" s="3" t="inlineStr">
        <is>
          <t>Average changeover time</t>
        </is>
      </c>
      <c r="B7" t="inlineStr">
        <is>
          <t>minutes</t>
        </is>
      </c>
      <c r="C7" t="inlineStr">
        <is>
          <t>lower</t>
        </is>
      </c>
      <c r="D7" s="14" t="n"/>
      <c r="E7" s="14" t="n"/>
      <c r="F7" s="14" t="n"/>
      <c r="G7" s="14" t="n"/>
      <c r="H7" s="28">
        <f>IF(AND(ISNUMBER(D7),D7&lt;&gt;0,ISNUMBER(F7)),(F7-D7)/D7,"")</f>
        <v/>
      </c>
      <c r="I7" s="29" t="inlineStr">
        <is>
          <t>Captured automatically from machine signals (state and counts); identical definitions before and after.</t>
        </is>
      </c>
      <c r="J7" s="29" t="inlineStr">
        <is>
          <t>Monitoring system export, same machines, same definitions.</t>
        </is>
      </c>
      <c r="K7" s="29" t="inlineStr">
        <is>
          <t>1 minute at the machine; aggregated per shift</t>
        </is>
      </c>
      <c r="L7" s="29" t="inlineStr">
        <is>
          <t>Project period plus the programme's retention requirement</t>
        </is>
      </c>
      <c r="M7" s="29" t="inlineStr">
        <is>
          <t>Monthly export with the raw event log behind it, plus the method statement</t>
        </is>
      </c>
    </row>
    <row r="8" ht="34" customHeight="1">
      <c r="A8" s="3" t="inlineStr">
        <is>
          <t>Mean time to repair (MTTR)</t>
        </is>
      </c>
      <c r="B8" t="inlineStr">
        <is>
          <t>hours</t>
        </is>
      </c>
      <c r="C8" t="inlineStr">
        <is>
          <t>lower</t>
        </is>
      </c>
      <c r="D8" s="14" t="n"/>
      <c r="E8" s="14" t="n"/>
      <c r="F8" s="14" t="n"/>
      <c r="G8" s="14" t="n"/>
      <c r="H8" s="28">
        <f>IF(AND(ISNUMBER(D8),D8&lt;&gt;0,ISNUMBER(F8)),(F8-D8)/D8,"")</f>
        <v/>
      </c>
      <c r="I8" s="29" t="inlineStr">
        <is>
          <t>Captured automatically from machine signals (state and counts); identical definitions before and after.</t>
        </is>
      </c>
      <c r="J8" s="29" t="inlineStr">
        <is>
          <t>Monitoring system export, same machines, same definitions.</t>
        </is>
      </c>
      <c r="K8" s="29" t="inlineStr">
        <is>
          <t>1 minute at the machine; aggregated per shift</t>
        </is>
      </c>
      <c r="L8" s="29" t="inlineStr">
        <is>
          <t>Project period plus the programme's retention requirement</t>
        </is>
      </c>
      <c r="M8" s="29" t="inlineStr">
        <is>
          <t>Monthly export with the raw event log behind it, plus the method statement</t>
        </is>
      </c>
    </row>
    <row r="9" ht="34" customHeight="1">
      <c r="A9" s="3" t="inlineStr">
        <is>
          <t>Stops with a recorded reason</t>
        </is>
      </c>
      <c r="B9" t="inlineStr">
        <is>
          <t>% of stops</t>
        </is>
      </c>
      <c r="C9" t="inlineStr">
        <is>
          <t>higher</t>
        </is>
      </c>
      <c r="D9" s="17" t="n"/>
      <c r="E9" s="14" t="n"/>
      <c r="F9" s="17" t="n"/>
      <c r="G9" s="14" t="n"/>
      <c r="H9" s="28">
        <f>IF(AND(ISNUMBER(D9),D9&lt;&gt;0,ISNUMBER(F9)),(F9-D9)/D9,"")</f>
        <v/>
      </c>
      <c r="I9" s="29" t="inlineStr">
        <is>
          <t>Captured automatically from machine signals (state and counts); identical definitions before and after.</t>
        </is>
      </c>
      <c r="J9" s="29" t="inlineStr">
        <is>
          <t>Monitoring system export, same machines, same definitions.</t>
        </is>
      </c>
      <c r="K9" s="29" t="inlineStr">
        <is>
          <t>1 minute at the machine; aggregated per shift</t>
        </is>
      </c>
      <c r="L9" s="29" t="inlineStr">
        <is>
          <t>Project period plus the programme's retention requirement</t>
        </is>
      </c>
      <c r="M9" s="29" t="inlineStr">
        <is>
          <t>Monthly export with the raw event log behind it, plus the method statement</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The baseline and the result must be measured the same way, on the same machines, with the same definitions. If a number is captured by hand today, say so here and say how you will validate it — an evaluator who finds the method changed between baseline and result will discount the result.</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Phase</t>
        </is>
      </c>
      <c r="B1" s="7" t="inlineStr">
        <is>
          <t>Planned start (month)</t>
        </is>
      </c>
      <c r="C1" s="7" t="inlineStr">
        <is>
          <t>Planned end (month)</t>
        </is>
      </c>
      <c r="D1" s="7" t="inlineStr">
        <is>
          <t>Months</t>
        </is>
      </c>
      <c r="E1" s="7" t="inlineStr">
        <is>
          <t>Deliverable</t>
        </is>
      </c>
      <c r="F1" s="7" t="inlineStr">
        <is>
          <t>Evidence</t>
        </is>
      </c>
      <c r="G1" s="7" t="inlineStr">
        <is>
          <t>Owner</t>
        </is>
      </c>
      <c r="H1" s="7" t="inlineStr">
        <is>
          <t>Done?</t>
        </is>
      </c>
    </row>
    <row r="2" ht="34" customHeight="1">
      <c r="A2" s="24" t="inlineStr">
        <is>
          <t>Baseline measured on the line, before anything is ordered</t>
        </is>
      </c>
      <c r="B2" s="14" t="n">
        <v>1</v>
      </c>
      <c r="C2" s="14" t="n">
        <v>2</v>
      </c>
      <c r="D2" s="27">
        <f>IF(AND(ISNUMBER(B2),ISNUMBER(C2)),C2-B2,"")</f>
        <v/>
      </c>
      <c r="E2" s="4" t="inlineStr">
        <is>
          <t>Four to eight weeks of automatically captured baseline: availability, rate, scrap, energy per part</t>
        </is>
      </c>
      <c r="F2" s="4" t="inlineStr">
        <is>
          <t>Baseline report with the raw export and the measurement definitions</t>
        </is>
      </c>
      <c r="G2" s="14" t="n"/>
      <c r="H2" s="14" t="inlineStr">
        <is>
          <t>No</t>
        </is>
      </c>
    </row>
    <row r="3" ht="34" customHeight="1">
      <c r="A3" s="24" t="inlineStr">
        <is>
          <t>Eligibility and de minimis check</t>
        </is>
      </c>
      <c r="B3" s="14" t="n">
        <v>1</v>
      </c>
      <c r="C3" s="14" t="n">
        <v>2</v>
      </c>
      <c r="D3" s="27">
        <f>IF(AND(ISNUMBER(B3),ISNUMBER(C3)),C3-B3,"")</f>
        <v/>
      </c>
      <c r="E3" s="4" t="inlineStr">
        <is>
          <t>Eligibility sheet completed, de minimis total stated, size class evidenced</t>
        </is>
      </c>
      <c r="F3" s="4" t="inlineStr">
        <is>
          <t>Signed checklist with the supporting documents attached</t>
        </is>
      </c>
      <c r="G3" s="14" t="n"/>
      <c r="H3" s="14" t="inlineStr">
        <is>
          <t>No</t>
        </is>
      </c>
    </row>
    <row r="4" ht="34" customHeight="1">
      <c r="A4" s="24" t="inlineStr">
        <is>
          <t>Advance notification, prenotazione or booking</t>
        </is>
      </c>
      <c r="B4" s="14" t="n">
        <v>2</v>
      </c>
      <c r="C4" s="14" t="n">
        <v>3</v>
      </c>
      <c r="D4" s="27">
        <f>IF(AND(ISNUMBER(B4),ISNUMBER(C4)),C4-B4,"")</f>
        <v/>
      </c>
      <c r="E4" s="4" t="inlineStr">
        <is>
          <t>Whatever your programme demands before the investment is committed</t>
        </is>
      </c>
      <c r="F4" s="4" t="inlineStr">
        <is>
          <t>Acknowledgement from the agency, with its date</t>
        </is>
      </c>
      <c r="G4" s="14" t="n"/>
      <c r="H4" s="14" t="inlineStr">
        <is>
          <t>No</t>
        </is>
      </c>
    </row>
    <row r="5" ht="34" customHeight="1">
      <c r="A5" s="24" t="inlineStr">
        <is>
          <t>Application submitted</t>
        </is>
      </c>
      <c r="B5" s="14" t="n">
        <v>3</v>
      </c>
      <c r="C5" s="14" t="n">
        <v>3</v>
      </c>
      <c r="D5" s="27">
        <f>IF(AND(ISNUMBER(B5),ISNUMBER(C5)),C5-B5,"")</f>
        <v/>
      </c>
      <c r="E5" s="4" t="inlineStr">
        <is>
          <t>Complete application with quotes, indicators and the technical description</t>
        </is>
      </c>
      <c r="F5" s="4" t="inlineStr">
        <is>
          <t>Submission receipt and the file as submitted</t>
        </is>
      </c>
      <c r="G5" s="14" t="n"/>
      <c r="H5" s="14" t="inlineStr">
        <is>
          <t>No</t>
        </is>
      </c>
    </row>
    <row r="6" ht="34" customHeight="1">
      <c r="A6" s="24" t="inlineStr">
        <is>
          <t>Decision</t>
        </is>
      </c>
      <c r="B6" s="14" t="n">
        <v>3</v>
      </c>
      <c r="C6" s="14" t="n">
        <v>6</v>
      </c>
      <c r="D6" s="27">
        <f>IF(AND(ISNUMBER(B6),ISNUMBER(C6)),C6-B6,"")</f>
        <v/>
      </c>
      <c r="E6" s="4" t="inlineStr">
        <is>
          <t>Award decision or approval notice</t>
        </is>
      </c>
      <c r="F6" s="4" t="inlineStr">
        <is>
          <t>Decision letter with the conditions attached to it</t>
        </is>
      </c>
      <c r="G6" s="14" t="n"/>
      <c r="H6" s="14" t="inlineStr">
        <is>
          <t>No</t>
        </is>
      </c>
    </row>
    <row r="7" ht="34" customHeight="1">
      <c r="A7" s="24" t="inlineStr">
        <is>
          <t>Order placed</t>
        </is>
      </c>
      <c r="B7" s="14" t="n">
        <v>6</v>
      </c>
      <c r="C7" s="14" t="n">
        <v>7</v>
      </c>
      <c r="D7" s="27">
        <f>IF(AND(ISNUMBER(B7),ISNUMBER(C7)),C7-B7,"")</f>
        <v/>
      </c>
      <c r="E7" s="4" t="inlineStr">
        <is>
          <t>Orders signed after the notification and decision gates, never before</t>
        </is>
      </c>
      <c r="F7" s="4" t="inlineStr">
        <is>
          <t>Dated quotes, comparison, purchase orders</t>
        </is>
      </c>
      <c r="G7" s="14" t="n"/>
      <c r="H7" s="14" t="inlineStr">
        <is>
          <t>No</t>
        </is>
      </c>
    </row>
    <row r="8" ht="34" customHeight="1">
      <c r="A8" s="24" t="inlineStr">
        <is>
          <t>Delivery, installation and connection</t>
        </is>
      </c>
      <c r="B8" s="14" t="n">
        <v>7</v>
      </c>
      <c r="C8" s="14" t="n">
        <v>9</v>
      </c>
      <c r="D8" s="27">
        <f>IF(AND(ISNUMBER(B8),ISNUMBER(C8)),C8-B8,"")</f>
        <v/>
      </c>
      <c r="E8" s="4" t="inlineStr">
        <is>
          <t>All project machines connected and validated against the plan</t>
        </is>
      </c>
      <c r="F8" s="4" t="inlineStr">
        <is>
          <t>Commissioning record, machine list, acceptance sign-off</t>
        </is>
      </c>
      <c r="G8" s="14" t="n"/>
      <c r="H8" s="14" t="inlineStr">
        <is>
          <t>No</t>
        </is>
      </c>
    </row>
    <row r="9" ht="34" customHeight="1">
      <c r="A9" s="24" t="inlineStr">
        <is>
          <t>Training</t>
        </is>
      </c>
      <c r="B9" s="14" t="n">
        <v>9</v>
      </c>
      <c r="C9" s="14" t="n">
        <v>10</v>
      </c>
      <c r="D9" s="27">
        <f>IF(AND(ISNUMBER(B9),ISNUMBER(C9)),C9-B9,"")</f>
        <v/>
      </c>
      <c r="E9" s="4" t="inlineStr">
        <is>
          <t>Operators, technicians and managers trained on the system</t>
        </is>
      </c>
      <c r="F9" s="4" t="inlineStr">
        <is>
          <t>Attendance lists, trainer's report, invoices</t>
        </is>
      </c>
      <c r="G9" s="14" t="n"/>
      <c r="H9" s="14" t="inlineStr">
        <is>
          <t>No</t>
        </is>
      </c>
    </row>
    <row r="10" ht="34" customHeight="1">
      <c r="A10" s="24" t="inlineStr">
        <is>
          <t>Result measured the same way as the baseline</t>
        </is>
      </c>
      <c r="B10" s="14" t="n">
        <v>12</v>
      </c>
      <c r="C10" s="14" t="n">
        <v>13</v>
      </c>
      <c r="D10" s="27">
        <f>IF(AND(ISNUMBER(B10),ISNUMBER(C10)),C10-B10,"")</f>
        <v/>
      </c>
      <c r="E10" s="4" t="inlineStr">
        <is>
          <t>The same machines, the same definitions, the same capture method</t>
        </is>
      </c>
      <c r="F10" s="4" t="inlineStr">
        <is>
          <t>Result report alongside the baseline export, with the method statement</t>
        </is>
      </c>
      <c r="G10" s="14" t="n"/>
      <c r="H10" s="14" t="inlineStr">
        <is>
          <t>No</t>
        </is>
      </c>
    </row>
    <row r="11" ht="34" customHeight="1">
      <c r="A11" s="24" t="inlineStr">
        <is>
          <t>Claim and final report</t>
        </is>
      </c>
      <c r="B11" s="14" t="n">
        <v>13</v>
      </c>
      <c r="C11" s="14" t="n">
        <v>14</v>
      </c>
      <c r="D11" s="27">
        <f>IF(AND(ISNUMBER(B11),ISNUMBER(C11)),C11-B11,"")</f>
        <v/>
      </c>
      <c r="E11" s="4" t="inlineStr">
        <is>
          <t>Claim file with results against what was committed</t>
        </is>
      </c>
      <c r="F11" s="4" t="inlineStr">
        <is>
          <t>Final report, data export, invoices, proof of payment</t>
        </is>
      </c>
      <c r="G11" s="14" t="n"/>
      <c r="H11" s="14" t="inlineStr">
        <is>
          <t>No</t>
        </is>
      </c>
    </row>
    <row r="12" ht="34" customHeight="1">
      <c r="A12" s="24" t="inlineStr">
        <is>
          <t>Monitoring obligations after payment</t>
        </is>
      </c>
      <c r="B12" s="14" t="n">
        <v>14</v>
      </c>
      <c r="C12" s="14" t="n">
        <v>26</v>
      </c>
      <c r="D12" s="27">
        <f>IF(AND(ISNUMBER(B12),ISNUMBER(C12)),C12-B12,"")</f>
        <v/>
      </c>
      <c r="E12" s="4" t="inlineStr">
        <is>
          <t>Whatever your programme requires afterwards — for the Italian iperammortamento, monitoring on 20 January and 30 June each year</t>
        </is>
      </c>
      <c r="F12" s="4" t="inlineStr">
        <is>
          <t>Monitoring returns as filed, with their dates</t>
        </is>
      </c>
      <c r="G12" s="14" t="n"/>
      <c r="H12" s="14" t="inlineStr">
        <is>
          <t>No</t>
        </is>
      </c>
    </row>
    <row r="14">
      <c r="A14" s="3" t="inlineStr">
        <is>
          <t>Gate checks</t>
        </is>
      </c>
    </row>
    <row r="15">
      <c r="A15" s="4" t="inlineStr">
        <is>
          <t>Baseline finished before the order is placed?</t>
        </is>
      </c>
      <c r="B15" s="27">
        <f>IF(OR(C2="",B7=""),"Fill in the months to check",IF(C2&lt;=B7,"OK","Out of order — a claim can fail on this alone"))</f>
        <v/>
      </c>
    </row>
    <row r="16">
      <c r="A16" s="4" t="inlineStr">
        <is>
          <t>Advance notification or booking finished before the order is placed?</t>
        </is>
      </c>
      <c r="B16" s="27">
        <f>IF(OR(C4="",B7=""),"Fill in the months to check",IF(C4&lt;=B7,"OK","Out of order — a claim can fail on this alone"))</f>
        <v/>
      </c>
    </row>
    <row r="17">
      <c r="A17" s="4" t="inlineStr">
        <is>
          <t>Result measured after installation, using the baseline method?</t>
        </is>
      </c>
      <c r="B17" s="27">
        <f>IF(OR(C8="",B10=""),"Fill in the months to check",IF(B10&gt;=C8,"OK","Out of order — a claim can fail on this alone"))</f>
        <v/>
      </c>
    </row>
  </sheetData>
  <mergeCells count="3">
    <mergeCell ref="B16:C16"/>
    <mergeCell ref="B15:C15"/>
    <mergeCell ref="B17:C17"/>
  </mergeCells>
  <conditionalFormatting sqref="B15:B17">
    <cfRule type="cellIs" priority="1" operator="equal" dxfId="0">
      <formula>"Out of order — a claim can fail on this alone"</formula>
    </cfRule>
    <cfRule type="cellIs" priority="2" operator="equal" dxfId="1">
      <formula>"OK"</formula>
    </cfRule>
  </conditionalFormatting>
  <dataValidations count="1">
    <dataValidation sqref="H2 H3 H4 H5 H6 H7 H8 H9 H10 H11 H12" showDropDown="0" showInputMessage="0" showErrorMessage="0" allowBlank="0" type="list">
      <formula1>"Yes,No"</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Source</t>
        </is>
      </c>
      <c r="B1" s="7" t="inlineStr">
        <is>
          <t>Link</t>
        </is>
      </c>
      <c r="C1" s="7" t="inlineStr">
        <is>
          <t>Grading</t>
        </is>
      </c>
      <c r="D1" s="7" t="inlineStr">
        <is>
          <t>Date on the source / date read</t>
        </is>
      </c>
      <c r="E1" s="7" t="inlineStr">
        <is>
          <t>Note</t>
        </is>
      </c>
    </row>
    <row r="2">
      <c r="A2" s="4" t="inlineStr">
        <is>
          <t>Italy — Transizione 5.0 (credito d’imposta)</t>
        </is>
      </c>
      <c r="B2" s="30" t="inlineStr">
        <is>
          <t>https://www.mimit.gov.it/it/incentivi/piano-transizione-5-0</t>
        </is>
      </c>
      <c r="C2" t="inlineStr">
        <is>
          <t>OFFICIAL</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Italy — Nuovo Piano Transizione 5.0 – Iperammortamento</t>
        </is>
      </c>
      <c r="B3" s="30" t="inlineStr">
        <is>
          <t>https://www.mimit.gov.it/it/incentivi/nuovo-piano-transizione-5-0-iperammortamento</t>
        </is>
      </c>
      <c r="C3" t="inlineStr">
        <is>
          <t>OFFICIAL</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Italy — Nuova Sabatini (beni strumentali)</t>
        </is>
      </c>
      <c r="B4" s="30" t="inlineStr">
        <is>
          <t>https://www.mimit.gov.it/it/incentivi/agevolazioni-per-gli-investimenti-delle-pmi-in-beni-strumentali-nuova-sabatini</t>
        </is>
      </c>
      <c r="C4" t="inlineStr">
        <is>
          <t>OFFICIAL</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Germany — EEW Modul 3 – MSR, Sensorik und Energiemanagement-Software</t>
        </is>
      </c>
      <c r="B5" s="30" t="inlineStr">
        <is>
          <t>https://www.bafa.de/DE/Energie/Energieeffizienz/Energieeffizienz_und_Prozesswaerme/Modul3_Energiemanagementsysteme/modul3_energiemanagementsysteme.html</t>
        </is>
      </c>
      <c r="C5" t="inlineStr">
        <is>
          <t>OFFICIAL</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Germany — EEW Modul 4 Basisförderung</t>
        </is>
      </c>
      <c r="B6" s="30" t="inlineStr">
        <is>
          <t>https://www.bafa.de/DE/Energie/Energieeffizienz/Energieeffizienz_und_Prozesswaerme/Modul4_Energiebezogene_Optimierung_Basisfoerderung/modul4_energiebezogene_optimierung_basisfoerderung_node.html</t>
        </is>
      </c>
      <c r="C6" t="inlineStr">
        <is>
          <t>OFFICIAL</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Germany (Bavaria) — Digitalbonus Bayern</t>
        </is>
      </c>
      <c r="B7" s="30" t="inlineStr">
        <is>
          <t>https://www.digitalbonus.bayern/foerderprogramm/</t>
        </is>
      </c>
      <c r="C7" t="inlineStr">
        <is>
          <t>OFFICIAL</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Germany (North Rhine-Westphalia) — Mittelstand Innovativ &amp; Digital – MID-Digitalisierung</t>
        </is>
      </c>
      <c r="B8" s="30" t="inlineStr">
        <is>
          <t>https://www.nordrhein-westfalen-foerdert.nrw/foerdermassnahmen/mittelstand-innovativ-digital-mid-digitalisierung-2026</t>
        </is>
      </c>
      <c r="C8" t="inlineStr">
        <is>
          <t>OFFICIAL</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Germany — Digital Jetzt</t>
        </is>
      </c>
      <c r="B9" s="30" t="inlineStr">
        <is>
          <t>https://www.digitaljetzt-portal.de/</t>
        </is>
      </c>
      <c r="C9" t="inlineStr">
        <is>
          <t>OFFICIAL</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Spain — Deducción por innovación tecnológica (IT), LIS</t>
        </is>
      </c>
      <c r="B10" s="30" t="inlineStr">
        <is>
          <t>https://sede.agenciatributaria.gob.es/Sede/impuesto-sobre-sociedades/deducciones-beneficios-fiscales-impuesto-sobre-sociedades/deducciones-incentivar-realizacion-determinadas-actividades.html</t>
        </is>
      </c>
      <c r="C10" t="inlineStr">
        <is>
          <t>OFFICIAL</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Spain — Ayudas a la eficiencia energética en PYME y gran empresa industrial (FNEE)</t>
        </is>
      </c>
      <c r="B11" s="30" t="inlineStr">
        <is>
          <t>https://www.idae.es/ayudas-y-financiacion/para-eficiencia-energetica-en-la-industria/actuaciones-pyme-y-gran-empresa-industrial</t>
        </is>
      </c>
      <c r="C11" t="inlineStr">
        <is>
          <t>OFFICIAL</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Spain — PERTE de Descarbonización Industrial, Línea 1 (2026)</t>
        </is>
      </c>
      <c r="B12" s="30" t="inlineStr">
        <is>
          <t>https://www.boe.es/diario_boe/txt.php?id=BOE-B-2026-295</t>
        </is>
      </c>
      <c r="C12" t="inlineStr">
        <is>
          <t>OFFICIAL</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Spain — Kit Digital (Segmento III)</t>
        </is>
      </c>
      <c r="B13" s="30" t="inlineStr">
        <is>
          <t>https://sede.red.gob.es/es/procedimientos/convocatoria-de-ayudas-destinadas-la-digitalizacion-de-empresas-del-segmento-iii</t>
        </is>
      </c>
      <c r="C13" t="inlineStr">
        <is>
          <t>OFFICIAL</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OFFICIAL</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OFFICIAL</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Netherlands — Energie-investeringsaftrek (EIA)</t>
        </is>
      </c>
      <c r="B16" s="30" t="inlineStr">
        <is>
          <t>https://www.belastingdienst.nl/wps/wcm/connect/bldcontentnl/belastingdienst/zakelijk/winst/inkomstenbelasting/veranderingen-inkomstenbelasting-2026/investeringsaftrek-2026/energie-investeringsaftrek-2026</t>
        </is>
      </c>
      <c r="C16" t="inlineStr">
        <is>
          <t>OFFICIAL</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Netherlands — WBSO (S&amp;O-afdrachtvermindering)</t>
        </is>
      </c>
      <c r="B17" s="30" t="inlineStr">
        <is>
          <t>https://www.rvo.nl/subsidies-financiering/wbso</t>
        </is>
      </c>
      <c r="C17" t="inlineStr">
        <is>
          <t>OFFICIAL</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Netherlands — SLIM-mkb</t>
        </is>
      </c>
      <c r="B18" s="30" t="inlineStr">
        <is>
          <t>https://www.uitvoeringvanbeleidszw.nl/subsidies-en-regelingen/algemene-informatie/slim-mkb-individuele-aanvragen--samenwerkingsverbanden-2025---2029</t>
        </is>
      </c>
      <c r="C18" t="inlineStr">
        <is>
          <t>OFFICIAL</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Belgium (federal) — Investeringsaftrek — verhoogde thematische aftrek</t>
        </is>
      </c>
      <c r="B19" s="30" t="inlineStr">
        <is>
          <t>https://www.vlaio.be/nl/subsidies-financiering/subsidiedatabank/maatregelen/investeringsaftrek</t>
        </is>
      </c>
      <c r="C19" t="inlineStr">
        <is>
          <t>OFFICIAL</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Belgium (federal) — Investeringsaftrek — digitale investeringen</t>
        </is>
      </c>
      <c r="B20" s="30" t="inlineStr">
        <is>
          <t>https://www.vlaio.be/nl/subsidies-financiering/subsidiedatabank/maatregelen/investeringsaftrek</t>
        </is>
      </c>
      <c r="C20" t="inlineStr">
        <is>
          <t>OFFICIAL</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Belgium (Flanders) — GREEN investeringssteun</t>
        </is>
      </c>
      <c r="B21" s="30" t="inlineStr">
        <is>
          <t>https://www.vlaio.be/nl/subsidies-financiering/green-investeringssteun/wat-is-het-steunpercentage-en-welke-kosten-worden-aanvaard</t>
        </is>
      </c>
      <c r="C21" t="inlineStr">
        <is>
          <t>OFFICIAL</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Belgium (Flanders) — Ecologiepremie+</t>
        </is>
      </c>
      <c r="B22" s="30" t="inlineStr">
        <is>
          <t>https://www.vlaio.be/nl/subsidies-financiering/subsidiedatabank/ecologiepremie</t>
        </is>
      </c>
      <c r="C22" t="inlineStr">
        <is>
          <t>OFFICIAL</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Belgium (Flanders) — kmo-portefeuille</t>
        </is>
      </c>
      <c r="B23" s="30" t="inlineStr">
        <is>
          <t>https://www.vlaio.be/nl/subsidies-financiering/kmo-portefeuille</t>
        </is>
      </c>
      <c r="C23" t="inlineStr">
        <is>
          <t>OFFICIAL</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Belgium (Wallonia) — Chèque « Maturité numérique »</t>
        </is>
      </c>
      <c r="B24" s="30" t="inlineStr">
        <is>
          <t>https://www.cheques-entreprises.be/cheques/</t>
        </is>
      </c>
      <c r="C24" t="inlineStr">
        <is>
          <t>OFFICIAL</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Belgium (Wallonia) — Chèques énergie (audit global, partiel, de suivi, étude de faisabilité)</t>
        </is>
      </c>
      <c r="B25" s="30" t="inlineStr">
        <is>
          <t>https://www.cheques-entreprises.be/cheques/</t>
        </is>
      </c>
      <c r="C25" t="inlineStr">
        <is>
          <t>OFFICIAL</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Austria — UFI – Energiesparmaßnahmen (Umweltförderung im Inland)</t>
        </is>
      </c>
      <c r="B26" s="30" t="inlineStr">
        <is>
          <t>https://www.umweltfoerderung.at/fileadmin/user_upload/umweltfoerderung/betriebe/Energiesparen_in_Betrieben/UFI_Standardfall_Infoblatt_ENERGSPA.pdf</t>
        </is>
      </c>
      <c r="C26" t="inlineStr">
        <is>
          <t>OFFICIAL</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Austria — Energiemanagement – Flexibilisierung im Verteilnetz (Betriebe)</t>
        </is>
      </c>
      <c r="B27" s="30" t="inlineStr">
        <is>
          <t>https://www.umweltfoerderung.at/betriebe/energiemanagement-fuer-betriebe</t>
        </is>
      </c>
      <c r="C27" t="inlineStr">
        <is>
          <t>OFFICIAL</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Austria — Energieeffizienz-Ausschreibung Juli 2026 (UFI)</t>
        </is>
      </c>
      <c r="B28" s="30" t="inlineStr">
        <is>
          <t>https://www.umweltfoerderung.at/betriebe/energieeffizienz-2-2026</t>
        </is>
      </c>
      <c r="C28" t="inlineStr">
        <is>
          <t>OFFICIAL</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Austria — KMU.DIGITAL</t>
        </is>
      </c>
      <c r="B29" s="30" t="inlineStr">
        <is>
          <t>https://www.kmudigital.at/</t>
        </is>
      </c>
      <c r="C29" t="inlineStr">
        <is>
          <t>OFFICIAL</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Sweden — Klimatklivet</t>
        </is>
      </c>
      <c r="B30" s="30" t="inlineStr">
        <is>
          <t>https://www.naturvardsverket.se/amnesomraden/klimatomstallningen/klimatklivet/klimatklivets-ansokningsomgangar/</t>
        </is>
      </c>
      <c r="C30" t="inlineStr">
        <is>
          <t>OFFICIAL</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Sweden — Energisteget / energikartläggningsstöd</t>
        </is>
      </c>
      <c r="B31" s="30" t="inlineStr">
        <is>
          <t>https://www.energimyndigheten.se/utlysningar/</t>
        </is>
      </c>
      <c r="C31" t="inlineStr">
        <is>
          <t>OFFICIAL</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Denmark — Erhvervspuljen (Erhvervstilskud til energieffektiviseringer)</t>
        </is>
      </c>
      <c r="B32" s="30" t="inlineStr">
        <is>
          <t>https://www.statens-tilskudspuljer.dk/klima-energi-og-forsyningsministeriet/energistyrelsen/20</t>
        </is>
      </c>
      <c r="C32" t="inlineStr">
        <is>
          <t>OFFICIAL</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Denmark — SMV:Digital (rådgivertilskud)</t>
        </is>
      </c>
      <c r="B33" s="30" t="inlineStr">
        <is>
          <t>https://virksomhedsguiden.dk/content/ydelser/digitalisering-raadgivertilskud/00f2ddc0-76bb-4cb8-b15c-989ed1228c3d/</t>
        </is>
      </c>
      <c r="C33" t="inlineStr">
        <is>
          <t>OFFICIAL</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 — Energiatuki</t>
        </is>
      </c>
      <c r="B34" s="30" t="inlineStr">
        <is>
          <t>https://www.businessfinland.fi/suomalaisille-asiakkaille/palvelut/rahoitus/energiatuki</t>
        </is>
      </c>
      <c r="C34" t="inlineStr">
        <is>
          <t>OFFICIAL</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Switzerland — ProKilowatt — Programme</t>
        </is>
      </c>
      <c r="B35" s="30" t="inlineStr">
        <is>
          <t>https://pubdb.bfe.admin.ch/de/publication/download/12353</t>
        </is>
      </c>
      <c r="C35" t="inlineStr">
        <is>
          <t>OFFICIAL</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Switzerland — ProKilowatt — Projekte</t>
        </is>
      </c>
      <c r="B36" s="30" t="inlineStr">
        <is>
          <t>https://www.bfe.admin.ch/bfe/en/home/promotion/energy-efficiency/competitive-calls-for-tenders-prokilowatt.html/</t>
        </is>
      </c>
      <c r="C36" t="inlineStr">
        <is>
          <t>OFFICIAL</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Türkiye — KOBİ Dijital Dönüşüm Destek Programı</t>
        </is>
      </c>
      <c r="B37" s="30" t="inlineStr">
        <is>
          <t>https://www.kosgeb.gov.tr/site/tr/genel/destekdetay/9144/kobi-dijital-donusum-destek-programi</t>
        </is>
      </c>
      <c r="C37" t="inlineStr">
        <is>
          <t>OFFICIAL</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Türkiye — Kapasite Geliştirme Destek Programı</t>
        </is>
      </c>
      <c r="B38" s="30" t="inlineStr">
        <is>
          <t>https://www.kosgeb.gov.tr/site/tr/genel/destekdetay/9200/kapasite-gelistirme-destek-programi</t>
        </is>
      </c>
      <c r="C38" t="inlineStr">
        <is>
          <t>OFFICIAL</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Türkiye — Yeşil Sanayi Destek Programı – Sanayide Temiz ve Döngüsel Ekonomi</t>
        </is>
      </c>
      <c r="B39" s="30" t="inlineStr">
        <is>
          <t>https://www.kosgeb.gov.tr/site/tr/genel/destekdetay/9022/yesil-sanayi-destek-programi</t>
        </is>
      </c>
      <c r="C39" t="inlineStr">
        <is>
          <t>OFFICIAL</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Türkiye — Yeşil Sanayi Destek Programı – güneş enerjisi yatırımları</t>
        </is>
      </c>
      <c r="B40" s="30" t="inlineStr">
        <is>
          <t>https://www.kosgeb.gov.tr/site/tr/genel/destekdetay/9022/yesil-sanayi-destek-programi</t>
        </is>
      </c>
      <c r="C40" t="inlineStr">
        <is>
          <t>OFFICIAL</t>
        </is>
      </c>
      <c r="D40" s="4" t="inlineStr">
        <is>
          <t>read 22 September 2026</t>
        </is>
      </c>
      <c r="E40" s="4" t="inlineStr">
        <is>
          <t>Programme live; the 2026 call status is NOT VERIFIED (see the row above). Listed for completeness: solar investment, not a route for monitoring.</t>
        </is>
      </c>
    </row>
    <row r="41">
      <c r="A41" s="4" t="inlineStr">
        <is>
          <t>Türkiye — TÜBİTAK 1501 Sanayi Ar-Ge Destek Programı</t>
        </is>
      </c>
      <c r="B41" s="30" t="inlineStr">
        <is>
          <t>https://tubitak.gov.tr/tr/duyuru/1501-sanayi-ar-ge-destek-programi-ve-1507-kobi-ar-ge-baslangic-destek-programi-2026-yili-2-cagrilari-acildi</t>
        </is>
      </c>
      <c r="C41" t="inlineStr">
        <is>
          <t>OFFICIAL</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Türkiye — TÜBİTAK 1507 KOBİ Ar-Ge Başlangıç Destek Programı</t>
        </is>
      </c>
      <c r="B42" s="30" t="inlineStr">
        <is>
          <t>https://tubitak.gov.tr/en/funds/industrial/national-support-programs/1507-tubitak-sme-rd-start-support-program</t>
        </is>
      </c>
      <c r="C42" t="inlineStr">
        <is>
          <t>OFFICIAL</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Türkiye — Yatırım Teşvik Belgesi (Karar 9903)</t>
        </is>
      </c>
      <c r="B43" s="30" t="inlineStr">
        <is>
          <t>https://www.resmigazete.gov.tr/eskiler/2025/06/20250621-14.htm</t>
        </is>
      </c>
      <c r="C43" t="inlineStr">
        <is>
          <t>OFFICIAL</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Türkiye — VAP — Verimlilik Artırıcı Proje</t>
        </is>
      </c>
      <c r="B44" s="30" t="inlineStr">
        <is>
          <t>https://www.mevzuat.gov.tr/File/GeneratePdf?mevzuatNo=15437&amp;mevzuatTur=KurumVeKurulusYonetmeligi&amp;mevzuatTertip=5</t>
        </is>
      </c>
      <c r="C44" t="inlineStr">
        <is>
          <t>OFFICIAL</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Türkiye — Enerji/karbon yoğunluğu azaltma desteği</t>
        </is>
      </c>
      <c r="B45" s="30" t="inlineStr">
        <is>
          <t>https://www.mevzuat.gov.tr/File/GeneratePdf?mevzuatNo=15437&amp;mevzuatTur=KurumVeKurulusYonetmeligi&amp;mevzuatTertip=5</t>
        </is>
      </c>
      <c r="C45" t="inlineStr">
        <is>
          <t>OFFICIAL</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Türkiye — Model Fabrika / Yetkinlik ve Dijital Dönüşüm Merkezi</t>
        </is>
      </c>
      <c r="B46" s="30" t="inlineStr">
        <is>
          <t>https://www.modelfabrika.org/</t>
        </is>
      </c>
      <c r="C46" t="inlineStr">
        <is>
          <t>REPRODUCTION</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Türkiye — İşletme Geliştirme Destek Programı (İGDP)</t>
        </is>
      </c>
      <c r="B47" s="30" t="inlineStr">
        <is>
          <t>https://www.kosgeb.gov.tr/site/tr/genel/destekler/3/destekler</t>
        </is>
      </c>
      <c r="C47" t="inlineStr">
        <is>
          <t>OFFICIAL</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Türkiye — KOBİ Teknoyatırım (Teknolojik Ürün Yatırım)</t>
        </is>
      </c>
      <c r="B48" s="30" t="inlineStr">
        <is>
          <t>https://www.kosgeb.gov.tr/site/tr/genel/destekler/3/destekler</t>
        </is>
      </c>
      <c r="C48" t="inlineStr">
        <is>
          <t>OFFICIAL</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Türkiye — Teknoloji Odaklı Sanayi Hamlesi (HAMLE)</t>
        </is>
      </c>
      <c r="B49" s="30" t="inlineStr">
        <is>
          <t>https://www.hamle.gov.tr/</t>
        </is>
      </c>
      <c r="C49" t="inlineStr">
        <is>
          <t>OFFICIAL</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Türkiye — Teknolojik Ürün Yatırım Destek Programı (TÜYDP)</t>
        </is>
      </c>
      <c r="B50" s="30" t="inlineStr">
        <is>
          <t>https://www.resmigazete.gov.tr/</t>
        </is>
      </c>
      <c r="C50" t="inlineStr">
        <is>
          <t>OFFICIAL</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OFFICIAL</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OFFICIAL</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2026-09-22T21:24:48Z</dcterms:created>
  <dcterms:modified xmlns:dcterms="http://purl.org/dc/terms/" xmlns:xsi="http://www.w3.org/2001/XMLSchema-instance" xsi:type="dcterms:W3CDTF">2026-09-22T21:24:48Z</dcterms:modified>
</cp:coreProperties>
</file>