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Programme" sheetId="2" state="visible" r:id="rId2"/>
    <sheet xmlns:r="http://schemas.openxmlformats.org/officeDocument/2006/relationships" name="Budget" sheetId="3" state="visible" r:id="rId3"/>
    <sheet xmlns:r="http://schemas.openxmlformats.org/officeDocument/2006/relationships" name="Förderfähigkeit" sheetId="4" state="visible" r:id="rId4"/>
    <sheet xmlns:r="http://schemas.openxmlformats.org/officeDocument/2006/relationships" name="Kennzahlen" sheetId="5" state="visible" r:id="rId5"/>
    <sheet xmlns:r="http://schemas.openxmlformats.org/officeDocument/2006/relationships" name="Meilensteine" sheetId="6" state="visible" r:id="rId6"/>
    <sheet xmlns:r="http://schemas.openxmlformats.org/officeDocument/2006/relationships" name="Quellen" sheetId="7" state="visible" r:id="rId7"/>
  </sheets>
  <definedNames>
    <definedName name="_xlnm._FilterDatabase" localSheetId="1" hidden="1">'Programme'!$A$1:$Q$50</definedName>
  </definedNames>
  <calcPr calcId="124519" fullCalcOnLoad="1"/>
</workbook>
</file>

<file path=xl/styles.xml><?xml version="1.0" encoding="utf-8"?>
<styleSheet xmlns="http://schemas.openxmlformats.org/spreadsheetml/2006/main">
  <numFmts count="2">
    <numFmt numFmtId="164" formatCode="0.0%"/>
    <numFmt numFmtId="165" formatCode="+0.0%;-0.0%"/>
  </numFmts>
  <fonts count="9">
    <font>
      <name val="Calibri"/>
      <family val="2"/>
      <color theme="1"/>
      <sz val="11"/>
      <scheme val="minor"/>
    </font>
    <font>
      <b val="1"/>
      <color rgb="000D1B2A"/>
      <sz val="16"/>
    </font>
    <font>
      <color rgb="0044505C"/>
      <sz val="11"/>
    </font>
    <font>
      <b val="1"/>
    </font>
    <font>
      <i val="1"/>
      <color rgb="0044505C"/>
    </font>
    <font>
      <color rgb="006B7785"/>
      <sz val="9"/>
    </font>
    <font>
      <b val="1"/>
      <color rgb="00FFFFFF"/>
    </font>
    <font>
      <color rgb="001F4E79"/>
      <u val="single"/>
    </font>
    <font>
      <i val="1"/>
      <color rgb="008A5A00"/>
    </font>
  </fonts>
  <fills count="5">
    <fill>
      <patternFill/>
    </fill>
    <fill>
      <patternFill patternType="gray125"/>
    </fill>
    <fill>
      <patternFill patternType="solid">
        <fgColor rgb="00E85D04"/>
      </patternFill>
    </fill>
    <fill>
      <patternFill patternType="solid">
        <fgColor rgb="00FFF7D6"/>
      </patternFill>
    </fill>
    <fill>
      <patternFill patternType="solid">
        <fgColor rgb="00EEF2F6"/>
      </patternFill>
    </fill>
  </fills>
  <borders count="2">
    <border>
      <left/>
      <right/>
      <top/>
      <bottom/>
      <diagonal/>
    </border>
    <border>
      <left style="thin">
        <color rgb="00C9CFD6"/>
      </left>
      <right style="thin">
        <color rgb="00C9CFD6"/>
      </right>
      <top style="thin">
        <color rgb="00C9CFD6"/>
      </top>
      <bottom style="thin">
        <color rgb="00C9CFD6"/>
      </bottom>
    </border>
  </borders>
  <cellStyleXfs count="1">
    <xf numFmtId="0" fontId="0" fillId="0" borderId="0"/>
  </cellStyleXfs>
  <cellXfs count="31">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5" fillId="0" borderId="0" pivotButton="0" quotePrefix="0" xfId="0"/>
    <xf numFmtId="0" fontId="6" fillId="2" borderId="1" applyAlignment="1" pivotButton="0" quotePrefix="0" xfId="0">
      <alignment vertical="center" wrapText="1"/>
    </xf>
    <xf numFmtId="0" fontId="0" fillId="0" borderId="1" applyAlignment="1" pivotButton="0" quotePrefix="0" xfId="0">
      <alignment vertical="top" wrapText="1"/>
    </xf>
    <xf numFmtId="164" fontId="0" fillId="0" borderId="1" applyAlignment="1" pivotButton="0" quotePrefix="0" xfId="0">
      <alignment vertical="top" wrapText="1"/>
    </xf>
    <xf numFmtId="3" fontId="0" fillId="0" borderId="1" applyAlignment="1" pivotButton="0" quotePrefix="0" xfId="0">
      <alignment vertical="top" wrapText="1"/>
    </xf>
    <xf numFmtId="0" fontId="3" fillId="0" borderId="1" applyAlignment="1" pivotButton="0" quotePrefix="0" xfId="0">
      <alignment vertical="top" wrapText="1"/>
    </xf>
    <xf numFmtId="0" fontId="7" fillId="0" borderId="1" applyAlignment="1" pivotButton="0" quotePrefix="0" xfId="0">
      <alignment vertical="top" wrapText="1"/>
    </xf>
    <xf numFmtId="0" fontId="8" fillId="0" borderId="0" pivotButton="0" quotePrefix="0" xfId="0"/>
    <xf numFmtId="0" fontId="0" fillId="3" borderId="0" pivotButton="0" quotePrefix="0" xfId="0"/>
    <xf numFmtId="49" fontId="0" fillId="4" borderId="0" pivotButton="0" quotePrefix="0" xfId="0"/>
    <xf numFmtId="164" fontId="0" fillId="4" borderId="0" pivotButton="0" quotePrefix="0" xfId="0"/>
    <xf numFmtId="164" fontId="0" fillId="3" borderId="0" pivotButton="0" quotePrefix="0" xfId="0"/>
    <xf numFmtId="164" fontId="3" fillId="4" borderId="0" pivotButton="0" quotePrefix="0" xfId="0"/>
    <xf numFmtId="3" fontId="0" fillId="4" borderId="0" pivotButton="0" quotePrefix="0" xfId="0"/>
    <xf numFmtId="1" fontId="0" fillId="3" borderId="0" pivotButton="0" quotePrefix="0" xfId="0"/>
    <xf numFmtId="3" fontId="0" fillId="3" borderId="0" pivotButton="0" quotePrefix="0" xfId="0"/>
    <xf numFmtId="9" fontId="0" fillId="3" borderId="0" pivotButton="0" quotePrefix="0" xfId="0"/>
    <xf numFmtId="0" fontId="0" fillId="4" borderId="0" applyAlignment="1" pivotButton="0" quotePrefix="0" xfId="0">
      <alignment vertical="top" wrapText="1"/>
    </xf>
    <xf numFmtId="0" fontId="3" fillId="0" borderId="0" applyAlignment="1" pivotButton="0" quotePrefix="0" xfId="0">
      <alignment vertical="top" wrapText="1"/>
    </xf>
    <xf numFmtId="3" fontId="3" fillId="4" borderId="0" pivotButton="0" quotePrefix="0" xfId="0"/>
    <xf numFmtId="49" fontId="0" fillId="4" borderId="0" applyAlignment="1" pivotButton="0" quotePrefix="0" xfId="0">
      <alignment vertical="top" wrapText="1"/>
    </xf>
    <xf numFmtId="0" fontId="0" fillId="4" borderId="0" pivotButton="0" quotePrefix="0" xfId="0"/>
    <xf numFmtId="165" fontId="0" fillId="4" borderId="0" pivotButton="0" quotePrefix="0" xfId="0"/>
    <xf numFmtId="0" fontId="0" fillId="3" borderId="0" applyAlignment="1" pivotButton="0" quotePrefix="0" xfId="0">
      <alignment vertical="top" wrapText="1"/>
    </xf>
    <xf numFmtId="0" fontId="7" fillId="0" borderId="0" applyAlignment="1" pivotButton="0" quotePrefix="0" xfId="0">
      <alignment vertical="top" wrapText="1"/>
    </xf>
  </cellXfs>
  <cellStyles count="1">
    <cellStyle name="Normal" xfId="0" builtinId="0" hidden="0"/>
  </cellStyles>
  <dxfs count="3">
    <dxf>
      <fill>
        <patternFill patternType="solid">
          <fgColor rgb="00F8D7D3"/>
        </patternFill>
      </fill>
    </dxf>
    <dxf>
      <fill>
        <patternFill patternType="solid">
          <fgColor rgb="00DDF0E3"/>
        </patternFill>
      </fill>
    </dxf>
    <dxf>
      <fill>
        <patternFill patternType="solid">
          <fgColor rgb="00FCEFC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_rels/sheet7.xml.rels><Relationships xmlns="http://schemas.openxmlformats.org/package/2006/relationships"><Relationship Type="http://schemas.openxmlformats.org/officeDocument/2006/relationships/hyperlink" Target="https://www.mimit.gov.it/it/incentivi/piano-transizione-5-0" TargetMode="External" Id="rId1"/><Relationship Type="http://schemas.openxmlformats.org/officeDocument/2006/relationships/hyperlink" Target="https://www.mimit.gov.it/it/incentivi/nuovo-piano-transizione-5-0-iperammortamento" TargetMode="External" Id="rId2"/><Relationship Type="http://schemas.openxmlformats.org/officeDocument/2006/relationships/hyperlink" Target="https://www.mimit.gov.it/it/incentivi/agevolazioni-per-gli-investimenti-delle-pmi-in-beni-strumentali-nuova-sabatini" TargetMode="External" Id="rId3"/><Relationship Type="http://schemas.openxmlformats.org/officeDocument/2006/relationships/hyperlink" Target="https://www.bafa.de/DE/Energie/Energieeffizienz/Energieeffizienz_und_Prozesswaerme/Modul3_Energiemanagementsysteme/modul3_energiemanagementsysteme.html" TargetMode="External" Id="rId4"/><Relationship Type="http://schemas.openxmlformats.org/officeDocument/2006/relationships/hyperlink" Target="https://www.bafa.de/DE/Energie/Energieeffizienz/Energieeffizienz_und_Prozesswaerme/Modul4_Energiebezogene_Optimierung_Basisfoerderung/modul4_energiebezogene_optimierung_basisfoerderung_node.html" TargetMode="External" Id="rId5"/><Relationship Type="http://schemas.openxmlformats.org/officeDocument/2006/relationships/hyperlink" Target="https://www.digitalbonus.bayern/foerderprogramm/" TargetMode="External" Id="rId6"/><Relationship Type="http://schemas.openxmlformats.org/officeDocument/2006/relationships/hyperlink" Target="https://www.nordrhein-westfalen-foerdert.nrw/foerdermassnahmen/mittelstand-innovativ-digital-mid-digitalisierung-2026" TargetMode="External" Id="rId7"/><Relationship Type="http://schemas.openxmlformats.org/officeDocument/2006/relationships/hyperlink" Target="https://www.digitaljetzt-portal.de/" TargetMode="External" Id="rId8"/><Relationship Type="http://schemas.openxmlformats.org/officeDocument/2006/relationships/hyperlink" Target="https://sede.agenciatributaria.gob.es/Sede/impuesto-sobre-sociedades/deducciones-beneficios-fiscales-impuesto-sobre-sociedades/deducciones-incentivar-realizacion-determinadas-actividades.html" TargetMode="External" Id="rId9"/><Relationship Type="http://schemas.openxmlformats.org/officeDocument/2006/relationships/hyperlink" Target="https://www.idae.es/ayudas-y-financiacion/para-eficiencia-energetica-en-la-industria/actuaciones-pyme-y-gran-empresa-industrial" TargetMode="External" Id="rId10"/><Relationship Type="http://schemas.openxmlformats.org/officeDocument/2006/relationships/hyperlink" Target="https://www.boe.es/diario_boe/txt.php?id=BOE-B-2026-295" TargetMode="External" Id="rId11"/><Relationship Type="http://schemas.openxmlformats.org/officeDocument/2006/relationships/hyperlink" Target="https://sede.red.gob.es/es/procedimientos/convocatoria-de-ayudas-destinadas-la-digitalizacion-de-empresas-del-segmento-iii" TargetMode="External" Id="rId12"/><Relationship Type="http://schemas.openxmlformats.org/officeDocument/2006/relationships/hyperlink" Target="https://www.compete2030.gov.pt/avisos/sitce-descarbonizacao-e-eficiencia-energetica-mpr-2026-01/" TargetMode="External" Id="rId13"/><Relationship Type="http://schemas.openxmlformats.org/officeDocument/2006/relationships/hyperlink" Target="https://compete2030.gov.pt/avisos/" TargetMode="External" Id="rId14"/><Relationship Type="http://schemas.openxmlformats.org/officeDocument/2006/relationships/hyperlink" Target="https://www.belastingdienst.nl/wps/wcm/connect/bldcontentnl/belastingdienst/zakelijk/winst/inkomstenbelasting/veranderingen-inkomstenbelasting-2026/investeringsaftrek-2026/energie-investeringsaftrek-2026" TargetMode="External" Id="rId15"/><Relationship Type="http://schemas.openxmlformats.org/officeDocument/2006/relationships/hyperlink" Target="https://www.rvo.nl/subsidies-financiering/wbso" TargetMode="External" Id="rId16"/><Relationship Type="http://schemas.openxmlformats.org/officeDocument/2006/relationships/hyperlink" Target="https://www.uitvoeringvanbeleidszw.nl/subsidies-en-regelingen/algemene-informatie/slim-mkb-individuele-aanvragen--samenwerkingsverbanden-2025---2029" TargetMode="External" Id="rId17"/><Relationship Type="http://schemas.openxmlformats.org/officeDocument/2006/relationships/hyperlink" Target="https://www.vlaio.be/nl/subsidies-financiering/subsidiedatabank/maatregelen/investeringsaftrek" TargetMode="External" Id="rId18"/><Relationship Type="http://schemas.openxmlformats.org/officeDocument/2006/relationships/hyperlink" Target="https://www.vlaio.be/nl/subsidies-financiering/subsidiedatabank/maatregelen/investeringsaftrek" TargetMode="External" Id="rId19"/><Relationship Type="http://schemas.openxmlformats.org/officeDocument/2006/relationships/hyperlink" Target="https://www.vlaio.be/nl/subsidies-financiering/green-investeringssteun/wat-is-het-steunpercentage-en-welke-kosten-worden-aanvaard" TargetMode="External" Id="rId20"/><Relationship Type="http://schemas.openxmlformats.org/officeDocument/2006/relationships/hyperlink" Target="https://www.vlaio.be/nl/subsidies-financiering/subsidiedatabank/ecologiepremie" TargetMode="External" Id="rId21"/><Relationship Type="http://schemas.openxmlformats.org/officeDocument/2006/relationships/hyperlink" Target="https://www.vlaio.be/nl/subsidies-financiering/kmo-portefeuille" TargetMode="External" Id="rId22"/><Relationship Type="http://schemas.openxmlformats.org/officeDocument/2006/relationships/hyperlink" Target="https://www.cheques-entreprises.be/cheques/" TargetMode="External" Id="rId23"/><Relationship Type="http://schemas.openxmlformats.org/officeDocument/2006/relationships/hyperlink" Target="https://www.cheques-entreprises.be/cheques/" TargetMode="External" Id="rId24"/><Relationship Type="http://schemas.openxmlformats.org/officeDocument/2006/relationships/hyperlink" Target="https://www.umweltfoerderung.at/fileadmin/user_upload/umweltfoerderung/betriebe/Energiesparen_in_Betrieben/UFI_Standardfall_Infoblatt_ENERGSPA.pdf" TargetMode="External" Id="rId25"/><Relationship Type="http://schemas.openxmlformats.org/officeDocument/2006/relationships/hyperlink" Target="https://www.umweltfoerderung.at/betriebe/energiemanagement-fuer-betriebe" TargetMode="External" Id="rId26"/><Relationship Type="http://schemas.openxmlformats.org/officeDocument/2006/relationships/hyperlink" Target="https://www.umweltfoerderung.at/betriebe/energieeffizienz-2-2026" TargetMode="External" Id="rId27"/><Relationship Type="http://schemas.openxmlformats.org/officeDocument/2006/relationships/hyperlink" Target="https://www.kmudigital.at/" TargetMode="External" Id="rId28"/><Relationship Type="http://schemas.openxmlformats.org/officeDocument/2006/relationships/hyperlink" Target="https://www.naturvardsverket.se/amnesomraden/klimatomstallningen/klimatklivet/klimatklivets-ansokningsomgangar/" TargetMode="External" Id="rId29"/><Relationship Type="http://schemas.openxmlformats.org/officeDocument/2006/relationships/hyperlink" Target="https://www.energimyndigheten.se/utlysningar/" TargetMode="External" Id="rId30"/><Relationship Type="http://schemas.openxmlformats.org/officeDocument/2006/relationships/hyperlink" Target="https://www.statens-tilskudspuljer.dk/klima-energi-og-forsyningsministeriet/energistyrelsen/20" TargetMode="External" Id="rId31"/><Relationship Type="http://schemas.openxmlformats.org/officeDocument/2006/relationships/hyperlink" Target="https://virksomhedsguiden.dk/content/ydelser/digitalisering-raadgivertilskud/00f2ddc0-76bb-4cb8-b15c-989ed1228c3d/" TargetMode="External" Id="rId32"/><Relationship Type="http://schemas.openxmlformats.org/officeDocument/2006/relationships/hyperlink" Target="https://www.businessfinland.fi/suomalaisille-asiakkaille/palvelut/rahoitus/energiatuki" TargetMode="External" Id="rId33"/><Relationship Type="http://schemas.openxmlformats.org/officeDocument/2006/relationships/hyperlink" Target="https://pubdb.bfe.admin.ch/de/publication/download/12353" TargetMode="External" Id="rId34"/><Relationship Type="http://schemas.openxmlformats.org/officeDocument/2006/relationships/hyperlink" Target="https://www.bfe.admin.ch/bfe/en/home/promotion/energy-efficiency/competitive-calls-for-tenders-prokilowatt.html/" TargetMode="External" Id="rId35"/><Relationship Type="http://schemas.openxmlformats.org/officeDocument/2006/relationships/hyperlink" Target="https://www.kosgeb.gov.tr/site/tr/genel/destekdetay/9144/kobi-dijital-donusum-destek-programi" TargetMode="External" Id="rId36"/><Relationship Type="http://schemas.openxmlformats.org/officeDocument/2006/relationships/hyperlink" Target="https://www.kosgeb.gov.tr/site/tr/genel/destekdetay/9200/kapasite-gelistirme-destek-programi" TargetMode="External" Id="rId37"/><Relationship Type="http://schemas.openxmlformats.org/officeDocument/2006/relationships/hyperlink" Target="https://www.kosgeb.gov.tr/site/tr/genel/destekdetay/9022/yesil-sanayi-destek-programi" TargetMode="External" Id="rId38"/><Relationship Type="http://schemas.openxmlformats.org/officeDocument/2006/relationships/hyperlink" Target="https://www.kosgeb.gov.tr/site/tr/genel/destekdetay/9022/yesil-sanayi-destek-programi" TargetMode="External" Id="rId39"/><Relationship Type="http://schemas.openxmlformats.org/officeDocument/2006/relationships/hyperlink" Target="https://tubitak.gov.tr/tr/duyuru/1501-sanayi-ar-ge-destek-programi-ve-1507-kobi-ar-ge-baslangic-destek-programi-2026-yili-2-cagrilari-acildi" TargetMode="External" Id="rId40"/><Relationship Type="http://schemas.openxmlformats.org/officeDocument/2006/relationships/hyperlink" Target="https://tubitak.gov.tr/en/funds/industrial/national-support-programs/1507-tubitak-sme-rd-start-support-program" TargetMode="External" Id="rId41"/><Relationship Type="http://schemas.openxmlformats.org/officeDocument/2006/relationships/hyperlink" Target="https://www.resmigazete.gov.tr/eskiler/2025/06/20250621-14.htm" TargetMode="External" Id="rId42"/><Relationship Type="http://schemas.openxmlformats.org/officeDocument/2006/relationships/hyperlink" Target="https://www.mevzuat.gov.tr/File/GeneratePdf?mevzuatNo=15437&amp;mevzuatTur=KurumVeKurulusYonetmeligi&amp;mevzuatTertip=5" TargetMode="External" Id="rId43"/><Relationship Type="http://schemas.openxmlformats.org/officeDocument/2006/relationships/hyperlink" Target="https://www.mevzuat.gov.tr/File/GeneratePdf?mevzuatNo=15437&amp;mevzuatTur=KurumVeKurulusYonetmeligi&amp;mevzuatTertip=5" TargetMode="External" Id="rId44"/><Relationship Type="http://schemas.openxmlformats.org/officeDocument/2006/relationships/hyperlink" Target="https://www.modelfabrika.org/" TargetMode="External" Id="rId45"/><Relationship Type="http://schemas.openxmlformats.org/officeDocument/2006/relationships/hyperlink" Target="https://www.kosgeb.gov.tr/site/tr/genel/destekler/3/destekler" TargetMode="External" Id="rId46"/><Relationship Type="http://schemas.openxmlformats.org/officeDocument/2006/relationships/hyperlink" Target="https://www.kosgeb.gov.tr/site/tr/genel/destekler/3/destekler" TargetMode="External" Id="rId47"/><Relationship Type="http://schemas.openxmlformats.org/officeDocument/2006/relationships/hyperlink" Target="https://www.hamle.gov.tr/" TargetMode="External" Id="rId48"/><Relationship Type="http://schemas.openxmlformats.org/officeDocument/2006/relationships/hyperlink" Target="https://www.resmigazete.gov.tr/" TargetMode="External" Id="rId49"/></Relationships>
</file>

<file path=xl/worksheets/sheet1.xml><?xml version="1.0" encoding="utf-8"?>
<worksheet xmlns="http://schemas.openxmlformats.org/spreadsheetml/2006/main">
  <sheetPr>
    <outlinePr summaryBelow="1" summaryRight="1"/>
    <pageSetUpPr/>
  </sheetPr>
  <dimension ref="A1:A16"/>
  <sheetViews>
    <sheetView showGridLines="0" workbookViewId="0">
      <selection activeCell="A1" sqref="A1"/>
    </sheetView>
  </sheetViews>
  <sheetFormatPr baseColWidth="8" defaultRowHeight="15"/>
  <cols>
    <col width="118" customWidth="1" min="1" max="1"/>
  </cols>
  <sheetData>
    <row r="1">
      <c r="A1" s="1" t="inlineStr">
        <is>
          <t>Förder- und Steuerpaket Westeuropa</t>
        </is>
      </c>
    </row>
    <row r="2" ht="46" customHeight="1">
      <c r="A2" s="2" t="inlineStr">
        <is>
          <t>Jedes gefundene Instrument, das ein Projekt für Maschinenüberwachung, MES, IIoT oder Energiemessung von rund 30.000 bis 300.000 EUR in Deutschland, Italien, Spanien, Portugal, den Niederlanden, Belgien, Österreich, Schweden, Dänemark, Finnland, der Schweiz und der Türkei tragen kann — samt der Budgetarithmetik, die aus einer plakativen Quote echte Nettokosten macht.</t>
        </is>
      </c>
    </row>
    <row r="4">
      <c r="A4" s="3" t="inlineStr">
        <is>
          <t>So nutzen Sie diese Arbeitsmappe</t>
        </is>
      </c>
    </row>
    <row r="5" ht="30" customHeight="1">
      <c r="A5" s="4" t="inlineStr">
        <is>
          <t>1. Programme: Suchen Sie Ihr Land. Jede Zeile trägt den Satz, den Mindest- und Höchstbetrag, den Status zum 22. September 2026, die amtliche URL und das Datum auf der Quelle. Geschlossene und beendete Programme sind enthalten und gekennzeichnet, weil danach weiterhin gefragt wird.</t>
        </is>
      </c>
    </row>
    <row r="6" ht="30" customHeight="1">
      <c r="A6" s="4" t="inlineStr">
        <is>
          <t>2. Lesen Sie die Spalte Hinweise, bevor Sie eine Zahl verwenden. Wo die Recherche keine Angabe belegen konnte, steht das dort; wo zwei amtliche Quellen abweichen, stehen beide. Nichts hier ist geschätzt.</t>
        </is>
      </c>
    </row>
    <row r="7" ht="30" customHeight="1">
      <c r="A7" s="4" t="inlineStr">
        <is>
          <t>3. Budget: Wählen Sie ein Programm aus der Auswahlliste. Satz, Deckel, Währung und Instrumententyp werden aus dem Blatt Programme gezogen. Tragen Sie Ihre Kostenpositionen und die Merkmale ein, und das Blatt liefert die förderfähige Basis, den Förderbetrag, Ihre Nettokosten und die effektive Förderquote.</t>
        </is>
      </c>
    </row>
    <row r="8" ht="30" customHeight="1">
      <c r="A8" s="4" t="inlineStr">
        <is>
          <t>4. Förderfähigkeit: Arbeiten Sie die Checkliste ab. Das sind die Bedingungen, die über einen Antrag entscheiden — und die Verfahrenshürden (vorherige Anzeige, prenotazione, Vorhabenbeginn, De-minimis), die einen Antrag im Nachhinein kippen.</t>
        </is>
      </c>
    </row>
    <row r="9" ht="30" customHeight="1">
      <c r="A9" s="4" t="inlineStr">
        <is>
          <t>5. Kennzahlen: Benennen Sie den heute gemessenen Ausgangswert und den Zielwert, zu dem Sie sich verpflichten, mit Methode, Datenquelle, Abtastintervall, Aufbewahrungsdauer und dem, was Sie einem Prüfer vorlegen würden. Bewerter honorieren messbare, nachprüfbare Kennzahlen — und ein Prüfbesuch Jahre später fragt dieselben Zahlen erneut ab.</t>
        </is>
      </c>
    </row>
    <row r="10" ht="30" customHeight="1">
      <c r="A10" s="4" t="inlineStr">
        <is>
          <t>6. Meilensteine: Planen Sie das Vorhaben so, dass der Ausgangswert gemessen ist, bevor irgendetwas bestellt wird, und das Ergebnis anschließend genauso gemessen wird. Das Blatt schlägt Alarm, wenn die Bestellung vor dem Ausgangswert liegt.</t>
        </is>
      </c>
    </row>
    <row r="11" ht="30" customHeight="1">
      <c r="A11" s="4" t="inlineStr">
        <is>
          <t>7. Quellen: jede URL, eingestuft als amtlich oder sekundär, mit dem Datum auf der Quelle oder dem Abrufdatum.</t>
        </is>
      </c>
    </row>
    <row r="13">
      <c r="A13" s="4" t="inlineStr">
        <is>
          <t>Schattierte Zellen füllen Sie selbst aus. Zellen mit grauem Hintergrund sind berechnet — überschreiben Sie sie nicht.</t>
        </is>
      </c>
    </row>
    <row r="14" ht="44" customHeight="1">
      <c r="A14" s="5" t="inlineStr">
        <is>
          <t>Dies ist ein Planungswerkzeug, keine Förderberatung. Sätze, Deckel und Listen förderfähiger Kosten ändern sich, Budgets sind unterjährig erschöpft, und die Aufrufunterlagen gehen immer vor. Prüfen Sie den laufenden Aufruf auf der Seite der Stelle selbst, bevor Sie sich zu etwas verpflichten.</t>
        </is>
      </c>
    </row>
    <row r="15">
      <c r="A15" s="4" t="inlineStr">
        <is>
          <t>Stand: 22. September 2026. Programmregeln, Sätze und Statistiken ändern sich — prüfen Sie die amtliche Quelle, bevor Sie sich auf eine Zahl aus dieser Mappe verlassen.</t>
        </is>
      </c>
    </row>
    <row r="16">
      <c r="A16" s="6" t="inlineStr">
        <is>
          <t>Herausgegeben von TEEPTRAK SAS (Software für Produktionsüberwachung und OEE), Paris · Chicago · Shenzhen · Bukarest. Frei nutzbar und weiterzugeben.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52"/>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5" customWidth="1" min="1" max="1"/>
    <col width="24" customWidth="1" min="2" max="2"/>
    <col width="44" customWidth="1" min="3" max="3"/>
    <col width="34" customWidth="1" min="4" max="4"/>
    <col width="30" customWidth="1" min="5" max="5"/>
    <col width="20" customWidth="1" min="6" max="6"/>
    <col width="60" customWidth="1" min="7" max="7"/>
    <col width="46" customWidth="1" min="8" max="8"/>
    <col width="16" customWidth="1" min="9" max="9"/>
    <col width="14" customWidth="1" min="10" max="10"/>
    <col width="16" customWidth="1" min="11" max="11"/>
    <col width="10" customWidth="1" min="12" max="12"/>
    <col width="16" customWidth="1" min="13" max="13"/>
    <col width="52" customWidth="1" min="14" max="14"/>
    <col width="60" customWidth="1" min="15" max="15"/>
    <col width="78" customWidth="1" min="16" max="16"/>
    <col width="54" customWidth="1" min="17" max="17"/>
  </cols>
  <sheetData>
    <row r="1" ht="40" customHeight="1">
      <c r="A1" s="7" t="inlineStr">
        <is>
          <t>#</t>
        </is>
      </c>
      <c r="B1" s="7" t="inlineStr">
        <is>
          <t>Land</t>
        </is>
      </c>
      <c r="C1" s="7" t="inlineStr">
        <is>
          <t>Programm (amtliche Bezeichnung)</t>
        </is>
      </c>
      <c r="D1" s="7" t="inlineStr">
        <is>
          <t>Englische Entsprechung</t>
        </is>
      </c>
      <c r="E1" s="7" t="inlineStr">
        <is>
          <t>Stelle</t>
        </is>
      </c>
      <c r="F1" s="7" t="inlineStr">
        <is>
          <t>Instrument</t>
        </is>
      </c>
      <c r="G1" s="7" t="inlineStr">
        <is>
          <t>Was gefördert wird</t>
        </is>
      </c>
      <c r="H1" s="7" t="inlineStr">
        <is>
          <t>Satz (wie veröffentlicht)</t>
        </is>
      </c>
      <c r="I1" s="7" t="inlineStr">
        <is>
          <t>Satz, den das Budgetblatt verwendet</t>
        </is>
      </c>
      <c r="J1" s="7" t="inlineStr">
        <is>
          <t>Mindestbetrag</t>
        </is>
      </c>
      <c r="K1" s="7" t="inlineStr">
        <is>
          <t>Höchstbetrag</t>
        </is>
      </c>
      <c r="L1" s="7" t="inlineStr">
        <is>
          <t>Währung</t>
        </is>
      </c>
      <c r="M1" s="7" t="inlineStr">
        <is>
          <t>Bezug des Höchstbetrags</t>
        </is>
      </c>
      <c r="N1" s="7" t="inlineStr">
        <is>
          <t>Status</t>
        </is>
      </c>
      <c r="O1" s="7" t="inlineStr">
        <is>
          <t>Status zum 22. September 2026</t>
        </is>
      </c>
      <c r="P1" s="7" t="inlineStr">
        <is>
          <t>Hinweise, Vorbehalte und Widersprüche</t>
        </is>
      </c>
      <c r="Q1" s="7" t="inlineStr">
        <is>
          <t>Amtliche Seite</t>
        </is>
      </c>
    </row>
    <row r="2">
      <c r="A2" s="8" t="n">
        <v>1</v>
      </c>
      <c r="B2" s="8" t="inlineStr">
        <is>
          <t>Italien</t>
        </is>
      </c>
      <c r="C2" s="8" t="inlineStr">
        <is>
          <t>Transizione 5.0 (credito d’imposta)</t>
        </is>
      </c>
      <c r="D2" s="8" t="inlineStr">
        <is>
          <t>Transition 5.0 tax credit</t>
        </is>
      </c>
      <c r="E2" s="8" t="inlineStr">
        <is>
          <t>MIMIT / GSE</t>
        </is>
      </c>
      <c r="F2" s="8" t="inlineStr">
        <is>
          <t>Steuergutschrift</t>
        </is>
      </c>
      <c r="G2" s="8" t="inlineStr">
        <is>
          <t>Software, systems, platforms and applications for continuous monitoring and visualisation of energy consumption, IoT sensors, and 4.0 tangible assets. Training capped at 10% of the infrastructure investment, max €300,000.</t>
        </is>
      </c>
      <c r="H2" s="8" t="inlineStr">
        <is>
          <t>35% / 40% / 45% for investments ≤€10m, by energy-reduction band (3–6%, 6–10%, &gt;10%); 5% / 10% / 15% above €10m</t>
        </is>
      </c>
      <c r="I2" s="9" t="n">
        <v>0.35</v>
      </c>
      <c r="J2" s="8" t="inlineStr">
        <is>
          <t>—</t>
        </is>
      </c>
      <c r="K2" s="10" t="n">
        <v>50000000</v>
      </c>
      <c r="L2" s="8" t="inlineStr">
        <is>
          <t>EUR</t>
        </is>
      </c>
      <c r="M2" s="8" t="inlineStr">
        <is>
          <t>förderfähige Kosten</t>
        </is>
      </c>
      <c r="N2" s="11" t="inlineStr">
        <is>
          <t>GESCHLOSSEN</t>
        </is>
      </c>
      <c r="O2" s="8" t="inlineStr">
        <is>
          <t>CLOSED. Applications closed and resources were declared exhausted by directorial decree on 6 November 2025. The investment period was 1 Jan 2024 – 31 Dec 2025.</t>
        </is>
      </c>
      <c r="P2" s="8" t="inlineStr">
        <is>
          <t>Kept in the pack because people still ask for it. It has NOT been extended for 2026; it is replaced by the iperammortamento in the next row. The maximum is an annual ceiling on eligible cost, not on the credit.</t>
        </is>
      </c>
      <c r="Q2" s="12" t="inlineStr">
        <is>
          <t>https://www.mimit.gov.it/it/incentivi/piano-transizione-5-0</t>
        </is>
      </c>
    </row>
    <row r="3">
      <c r="A3" s="8" t="n">
        <v>2</v>
      </c>
      <c r="B3" s="8" t="inlineStr">
        <is>
          <t>Italien</t>
        </is>
      </c>
      <c r="C3" s="8" t="inlineStr">
        <is>
          <t>Nuovo Piano Transizione 5.0 – Iperammortamento</t>
        </is>
      </c>
      <c r="D3" s="8" t="inlineStr">
        <is>
          <t>New Transition 5.0 plan – super-depreciation</t>
        </is>
      </c>
      <c r="E3" s="8" t="inlineStr">
        <is>
          <t>MIMIT / GSE</t>
        </is>
      </c>
      <c r="F3" s="8" t="inlineStr">
        <is>
          <t>Zusätzlicher Steuerabzug</t>
        </is>
      </c>
      <c r="G3" s="8" t="inlineStr">
        <is>
          <t>New tangible instrumental goods under Annexes IV and V of Law 199/2025. Whether stand-alone monitoring software gets the uplift is not established — see the notes.</t>
        </is>
      </c>
      <c r="H3" s="8" t="inlineStr">
        <is>
          <t>Uplift of 180% up to €2.5m; 100% from €2.5m to €10m; 50% from €10m to €20m (Art. 4 c.2 of the decree of 7 May 2026)</t>
        </is>
      </c>
      <c r="I3" s="9" t="n">
        <v>1.8</v>
      </c>
      <c r="J3" s="8" t="inlineStr">
        <is>
          <t>—</t>
        </is>
      </c>
      <c r="K3" s="10" t="n">
        <v>20000000</v>
      </c>
      <c r="L3" s="8" t="inlineStr">
        <is>
          <t>EUR</t>
        </is>
      </c>
      <c r="M3" s="8" t="inlineStr">
        <is>
          <t>förderfähige Kosten</t>
        </is>
      </c>
      <c r="N3" s="11" t="inlineStr">
        <is>
          <t>OFFEN</t>
        </is>
      </c>
      <c r="O3" s="8" t="inlineStr">
        <is>
          <t>OPEN. Investments 1 January 2026 – 30 September 2028. GSE booking platform live 12 June 2026; investment-confirmation communications from 21 July 2026; completion notice by 15 November 2028.</t>
        </is>
      </c>
      <c r="P3" s="8" t="inlineStr">
        <is>
          <t>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c r="Q3" s="12" t="inlineStr">
        <is>
          <t>https://www.mimit.gov.it/it/incentivi/nuovo-piano-transizione-5-0-iperammortamento</t>
        </is>
      </c>
    </row>
    <row r="4">
      <c r="A4" s="8" t="n">
        <v>3</v>
      </c>
      <c r="B4" s="8" t="inlineStr">
        <is>
          <t>Italien</t>
        </is>
      </c>
      <c r="C4" s="8" t="inlineStr">
        <is>
          <t>Nuova Sabatini (beni strumentali)</t>
        </is>
      </c>
      <c r="D4" s="8" t="inlineStr">
        <is>
          <t>Nuova Sabatini capital-goods scheme</t>
        </is>
      </c>
      <c r="E4" s="8" t="inlineStr">
        <is>
          <t>MIMIT</t>
        </is>
      </c>
      <c r="F4" s="8" t="inlineStr">
        <is>
          <t>Zinszuschuss</t>
        </is>
      </c>
      <c r="G4" s="8" t="inlineStr">
        <is>
          <t>New machinery, plant, hardware, software and digital technologies. Excludes land, buildings and used goods. SMEs registered or operating in Italy.</t>
        </is>
      </c>
      <c r="H4" s="8" t="inlineStr">
        <is>
          <t>Interest contribution on a conventional 5-year rate: 2.75% standard, 3.575% for Industry 4.0 and green investments, 5% micro/small under capitalisation</t>
        </is>
      </c>
      <c r="I4" s="9" t="n">
        <v>0.03575</v>
      </c>
      <c r="J4" s="10" t="n">
        <v>20000</v>
      </c>
      <c r="K4" s="10" t="n">
        <v>4000000</v>
      </c>
      <c r="L4" s="8" t="inlineStr">
        <is>
          <t>EUR</t>
        </is>
      </c>
      <c r="M4" s="8" t="inlineStr">
        <is>
          <t>das Darlehen oder die Investition</t>
        </is>
      </c>
      <c r="N4" s="11" t="inlineStr">
        <is>
          <t>OFFEN</t>
        </is>
      </c>
      <c r="O4" s="8" t="inlineStr">
        <is>
          <t>OPEN. €1,198,817,148.59 available on the standard line and €77,201,546.89 on the capitalisation line (MIMIT, 14 September 2026). The Budget Law 2026 allocated €650m for 2026–2027.</t>
        </is>
      </c>
      <c r="P4" s="8" t="inlineStr">
        <is>
          <t>The contribution is the interest on a notional five-year amortising loan at the conventional rate. The Budget sheet shows the undiscounted upper bound (amount × rate × term); MIMIT’s own calculation is lower and prevails.</t>
        </is>
      </c>
      <c r="Q4" s="12" t="inlineStr">
        <is>
          <t>https://www.mimit.gov.it/it/incentivi/agevolazioni-per-gli-investimenti-delle-pmi-in-beni-strumentali-nuova-sabatini</t>
        </is>
      </c>
    </row>
    <row r="5">
      <c r="A5" s="8" t="n">
        <v>4</v>
      </c>
      <c r="B5" s="8" t="inlineStr">
        <is>
          <t>Deutschland</t>
        </is>
      </c>
      <c r="C5" s="8" t="inlineStr">
        <is>
          <t>EEW Modul 3 – MSR, Sensorik und Energiemanagement-Software</t>
        </is>
      </c>
      <c r="D5" s="8" t="inlineStr">
        <is>
          <t>Federal energy-efficiency programme, Module 3</t>
        </is>
      </c>
      <c r="E5" s="8" t="inlineStr">
        <is>
          <t>BAFA / FZD portal</t>
        </is>
      </c>
      <c r="F5" s="8" t="inlineStr">
        <is>
          <t>Zuschuss</t>
        </is>
      </c>
      <c r="G5" s="8" t="inlineStr">
        <is>
          <t>Software licences for energy-management systems supporting DIN EN ISO 50001; sensors and analogue-digital converters for capturing energy flows; control and regulation technology where the primary purpose is reducing energy demand; installation, commissioning and staff training by third parties; cloud service costs where the software is cloud-based.</t>
        </is>
      </c>
      <c r="H5" s="8" t="inlineStr">
        <is>
          <t>45% small / 35% medium / 25% large</t>
        </is>
      </c>
      <c r="I5" s="9" t="n">
        <v>0.45</v>
      </c>
      <c r="J5" s="8" t="inlineStr">
        <is>
          <t>nicht angegeben</t>
        </is>
      </c>
      <c r="K5" s="10" t="n">
        <v>20000000</v>
      </c>
      <c r="L5" s="8" t="inlineStr">
        <is>
          <t>EUR</t>
        </is>
      </c>
      <c r="M5" s="8" t="inlineStr">
        <is>
          <t>den Förderbetrag</t>
        </is>
      </c>
      <c r="N5" s="11" t="inlineStr">
        <is>
          <t>OFFEN</t>
        </is>
      </c>
      <c r="O5" s="8" t="inlineStr">
        <is>
          <t>OPEN via the FZD online portal (applications from 15 September 2025; Richtlinie of 25 January 2024). The overall EEW entry states up to 60% of eligible investment costs depending on module and company size.</t>
        </is>
      </c>
      <c r="P5" s="8" t="inlineStr">
        <is>
          <t>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c r="Q5" s="12" t="inlineStr">
        <is>
          <t>https://www.bafa.de/DE/Energie/Energieeffizienz/Energieeffizienz_und_Prozesswaerme/Modul3_Energiemanagementsysteme/modul3_energiemanagementsysteme.html</t>
        </is>
      </c>
    </row>
    <row r="6">
      <c r="A6" s="8" t="n">
        <v>5</v>
      </c>
      <c r="B6" s="8" t="inlineStr">
        <is>
          <t>Deutschland</t>
        </is>
      </c>
      <c r="C6" s="8" t="inlineStr">
        <is>
          <t>EEW Modul 4 Basisförderung</t>
        </is>
      </c>
      <c r="D6" s="8" t="inlineStr">
        <is>
          <t>Federal energy-efficiency programme, Module 4 basic funding</t>
        </is>
      </c>
      <c r="E6" s="8" t="inlineStr">
        <is>
          <t>BAFA</t>
        </is>
      </c>
      <c r="F6" s="8" t="inlineStr">
        <is>
          <t>Zuschuss</t>
        </is>
      </c>
      <c r="G6" s="8" t="inlineStr">
        <is>
          <t>Energy-related optimisation of plant, where new equipment replaces existing inefficient equipment. Sensors, metering and energy-management software are NOT eligible here — the BAFA page routes them to Modul 3.</t>
        </is>
      </c>
      <c r="H6" s="8" t="inlineStr">
        <is>
          <t>15% small / 10% medium; large enterprises not eligible</t>
        </is>
      </c>
      <c r="I6" s="9" t="n">
        <v>0.15</v>
      </c>
      <c r="J6" s="10" t="n">
        <v>10000</v>
      </c>
      <c r="K6" s="10" t="n">
        <v>20000000</v>
      </c>
      <c r="L6" s="8" t="inlineStr">
        <is>
          <t>EUR</t>
        </is>
      </c>
      <c r="M6" s="8" t="inlineStr">
        <is>
          <t>den Förderbetrag</t>
        </is>
      </c>
      <c r="N6" s="11" t="inlineStr">
        <is>
          <t>OFFEN</t>
        </is>
      </c>
      <c r="O6" s="8" t="inlineStr">
        <is>
          <t>OPEN, SMEs only. Requires proof that final energy demand falls by at least 15%.</t>
        </is>
      </c>
      <c r="P6" s="8" t="inlineStr">
        <is>
          <t>Listed so that a monitoring project is not misdirected here. The minimum is per measure.</t>
        </is>
      </c>
      <c r="Q6" s="12" t="inlineStr">
        <is>
          <t>https://www.bafa.de/DE/Energie/Energieeffizienz/Energieeffizienz_und_Prozesswaerme/Modul4_Energiebezogene_Optimierung_Basisfoerderung/modul4_energiebezogene_optimierung_basisfoerderung_node.html</t>
        </is>
      </c>
    </row>
    <row r="7">
      <c r="A7" s="8" t="n">
        <v>6</v>
      </c>
      <c r="B7" s="8" t="inlineStr">
        <is>
          <t>Deutschland (Bavaria)</t>
        </is>
      </c>
      <c r="C7" s="8" t="inlineStr">
        <is>
          <t>Digitalbonus Bayern</t>
        </is>
      </c>
      <c r="D7" s="8" t="inlineStr">
        <is>
          <t>Bavarian digital bonus</t>
        </is>
      </c>
      <c r="E7" s="8" t="inlineStr">
        <is>
          <t>StMWi Bayern</t>
        </is>
      </c>
      <c r="F7" s="8" t="inlineStr">
        <is>
          <t>Zuschuss</t>
        </is>
      </c>
      <c r="G7" s="8" t="inlineStr">
        <is>
          <t>Digitalisation — software, robotics hardware, AI, digital twins, simulation — and IT security. Consulting and training may be up to 50% of eligible costs.</t>
        </is>
      </c>
      <c r="H7" s="8" t="inlineStr">
        <is>
          <t>50%</t>
        </is>
      </c>
      <c r="I7" s="9" t="n">
        <v>0.5</v>
      </c>
      <c r="J7" s="8" t="inlineStr">
        <is>
          <t>—</t>
        </is>
      </c>
      <c r="K7" s="10" t="n">
        <v>30000</v>
      </c>
      <c r="L7" s="8" t="inlineStr">
        <is>
          <t>EUR</t>
        </is>
      </c>
      <c r="M7" s="8" t="inlineStr">
        <is>
          <t>den Förderbetrag</t>
        </is>
      </c>
      <c r="N7" s="11" t="inlineStr">
        <is>
          <t>PAUSIERT</t>
        </is>
      </c>
      <c r="O7" s="8" t="inlineStr">
        <is>
          <t>PAUSED — the monthly quota is exhausted ("Das Digitalbonus Kontingent für diesen Monat ist ausgeschöpft"). New applications from Thursday 1 October 2026, 10:00. The programme runs to 31 December 2027.</t>
        </is>
      </c>
      <c r="P7" s="8" t="inlineStr">
        <is>
          <t>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c r="Q7" s="12" t="inlineStr">
        <is>
          <t>https://www.digitalbonus.bayern/foerderprogramm/</t>
        </is>
      </c>
    </row>
    <row r="8">
      <c r="A8" s="8" t="n">
        <v>7</v>
      </c>
      <c r="B8" s="8" t="inlineStr">
        <is>
          <t>Deutschland (North Rhine-Westphalia)</t>
        </is>
      </c>
      <c r="C8" s="8" t="inlineStr">
        <is>
          <t>Mittelstand Innovativ &amp; Digital – MID-Digitalisierung</t>
        </is>
      </c>
      <c r="D8" s="8" t="inlineStr">
        <is>
          <t>SME innovation and digitalisation</t>
        </is>
      </c>
      <c r="E8" s="8" t="inlineStr">
        <is>
          <t>NRW.BANK</t>
        </is>
      </c>
      <c r="F8" s="8" t="inlineStr">
        <is>
          <t>Zuschuss</t>
        </is>
      </c>
      <c r="G8" s="8" t="inlineStr">
        <is>
          <t>Development and introduction of digital products, services and production procedures. External service providers must carry out or accompany the project.</t>
        </is>
      </c>
      <c r="H8" s="8" t="inlineStr">
        <is>
          <t>max 50%</t>
        </is>
      </c>
      <c r="I8" s="9" t="n">
        <v>0.5</v>
      </c>
      <c r="J8" s="8" t="inlineStr">
        <is>
          <t>—</t>
        </is>
      </c>
      <c r="K8" s="10" t="n">
        <v>15000</v>
      </c>
      <c r="L8" s="8" t="inlineStr">
        <is>
          <t>EUR</t>
        </is>
      </c>
      <c r="M8" s="8" t="inlineStr">
        <is>
          <t>den Förderbetrag</t>
        </is>
      </c>
      <c r="N8" s="11" t="inlineStr">
        <is>
          <t>OFFEN</t>
        </is>
      </c>
      <c r="O8" s="8" t="inlineStr">
        <is>
          <t>OPEN 01.01.2026 – 31.12.2029. Two stages: lottery registration, then application within 28 days of receiving access credentials.</t>
        </is>
      </c>
      <c r="P8" s="8" t="inlineStr">
        <is>
          <t>SMEs and micro-enterprises (EU definition) of all sectors with a registered office in NRW. De minimis received in the prior three fiscal years must not exceed €300,000.</t>
        </is>
      </c>
      <c r="Q8" s="12" t="inlineStr">
        <is>
          <t>https://www.nordrhein-westfalen-foerdert.nrw/foerdermassnahmen/mittelstand-innovativ-digital-mid-digitalisierung-2026</t>
        </is>
      </c>
    </row>
    <row r="9">
      <c r="A9" s="8" t="n">
        <v>8</v>
      </c>
      <c r="B9" s="8" t="inlineStr">
        <is>
          <t>Deutschland</t>
        </is>
      </c>
      <c r="C9" s="8" t="inlineStr">
        <is>
          <t>Digital Jetzt</t>
        </is>
      </c>
      <c r="D9" s="8" t="inlineStr">
        <is>
          <t>Digital Now</t>
        </is>
      </c>
      <c r="E9" s="8" t="inlineStr">
        <is>
          <t>BMWK</t>
        </is>
      </c>
      <c r="F9" s="8" t="inlineStr">
        <is>
          <t>Keines — geschlossen oder aufgehoben</t>
        </is>
      </c>
      <c r="G9" s="8" t="inlineStr">
        <is>
          <t>—</t>
        </is>
      </c>
      <c r="H9" s="8" t="inlineStr">
        <is>
          <t>—</t>
        </is>
      </c>
      <c r="I9" s="8" t="inlineStr">
        <is>
          <t>nicht angegeben</t>
        </is>
      </c>
      <c r="J9" s="8" t="inlineStr">
        <is>
          <t>—</t>
        </is>
      </c>
      <c r="K9" s="8" t="inlineStr">
        <is>
          <t>—</t>
        </is>
      </c>
      <c r="L9" s="8" t="inlineStr">
        <is>
          <t>EUR</t>
        </is>
      </c>
      <c r="M9" s="8" t="inlineStr">
        <is>
          <t>nichts angegeben</t>
        </is>
      </c>
      <c r="N9" s="11" t="inlineStr">
        <is>
          <t>BEENDET</t>
        </is>
      </c>
      <c r="O9" s="8" t="inlineStr">
        <is>
          <t>ENDED. The guideline expired on 31 December 2023 and the portal was shut down on 31 March 2026.</t>
        </is>
      </c>
      <c r="P9" s="8" t="inlineStr">
        <is>
          <t>Kept in the pack because it is still widely cited by consultants. Do not reference it in 2026 content or budgets.</t>
        </is>
      </c>
      <c r="Q9" s="12" t="inlineStr">
        <is>
          <t>https://www.digitaljetzt-portal.de/</t>
        </is>
      </c>
    </row>
    <row r="10">
      <c r="A10" s="8" t="n">
        <v>9</v>
      </c>
      <c r="B10" s="8" t="inlineStr">
        <is>
          <t>Spanien</t>
        </is>
      </c>
      <c r="C10" s="8" t="inlineStr">
        <is>
          <t>Deducción por innovación tecnológica (IT), LIS</t>
        </is>
      </c>
      <c r="D10" s="8" t="inlineStr">
        <is>
          <t>Technological innovation tax deduction</t>
        </is>
      </c>
      <c r="E10" s="8" t="inlineStr">
        <is>
          <t>AEAT</t>
        </is>
      </c>
      <c r="F10" s="8" t="inlineStr">
        <is>
          <t>Steuergutschrift</t>
        </is>
      </c>
      <c r="G10" s="8" t="inlineStr">
        <is>
          <t>Technological innovation, explicitly covering engineering of production processes and acquisition of advanced technology (patents, licences, know-how). R&amp;D is a separate, higher deduction.</t>
        </is>
      </c>
      <c r="H10" s="8" t="inlineStr">
        <is>
          <t>12% of qualifying spend (R&amp;D: 25% base, 42% on the amount above the two-year average, +17% on qualified researcher personnel, 8% on tangible/intangible assets)</t>
        </is>
      </c>
      <c r="I10" s="9" t="n">
        <v>0.12</v>
      </c>
      <c r="J10" s="8" t="inlineStr">
        <is>
          <t>—</t>
        </is>
      </c>
      <c r="K10" s="10" t="n">
        <v>1000000</v>
      </c>
      <c r="L10" s="8" t="inlineStr">
        <is>
          <t>EUR</t>
        </is>
      </c>
      <c r="M10" s="8" t="inlineStr">
        <is>
          <t>förderfähige Kosten</t>
        </is>
      </c>
      <c r="N10" s="11" t="inlineStr">
        <is>
          <t>DAUERHAFT</t>
        </is>
      </c>
      <c r="O10" s="8" t="inlineStr">
        <is>
          <t>PERMANENT tax deduction. AEAT page dated 19 June 2026.</t>
        </is>
      </c>
      <c r="P10" s="8" t="inlineStr">
        <is>
          <t>The maximum is the cap on acquisitions of advanced technology inside the IT deduction base. NOT VERIFIED: the percentage-of-cuota limits and the monetisation (abono) caps were not stated on the page read — do not assume them.</t>
        </is>
      </c>
      <c r="Q10" s="12" t="inlineStr">
        <is>
          <t>https://sede.agenciatributaria.gob.es/Sede/impuesto-sobre-sociedades/deducciones-beneficios-fiscales-impuesto-sobre-sociedades/deducciones-incentivar-realizacion-determinadas-actividades.html</t>
        </is>
      </c>
    </row>
    <row r="11">
      <c r="A11" s="8" t="n">
        <v>10</v>
      </c>
      <c r="B11" s="8" t="inlineStr">
        <is>
          <t>Spanien</t>
        </is>
      </c>
      <c r="C11" s="8" t="inlineStr">
        <is>
          <t>Ayudas a la eficiencia energética en PYME y gran empresa industrial (FNEE)</t>
        </is>
      </c>
      <c r="D11" s="8" t="inlineStr">
        <is>
          <t>Energy-efficiency aid for industrial SMEs and large firms</t>
        </is>
      </c>
      <c r="E11" s="8" t="inlineStr">
        <is>
          <t>IDAE and the Autonomous Communities</t>
        </is>
      </c>
      <c r="F11" s="8" t="inlineStr">
        <is>
          <t>Zuschuss</t>
        </is>
      </c>
      <c r="G11" s="8" t="inlineStr">
        <is>
          <t>Energy-efficiency actions in industry. The IDAE page references "implementación de sistemas de gestión energética" among supported actions but does NOT itemise metering, monitoring, sensors or software.</t>
        </is>
      </c>
      <c r="H11" s="8" t="inlineStr">
        <is>
          <t>not stated on the IDAE page — set per Autonomous Community</t>
        </is>
      </c>
      <c r="I11" s="8" t="inlineStr">
        <is>
          <t>nicht angegeben</t>
        </is>
      </c>
      <c r="J11" s="8" t="inlineStr">
        <is>
          <t>nicht angegeben</t>
        </is>
      </c>
      <c r="K11" s="8" t="inlineStr">
        <is>
          <t>nicht angegeben</t>
        </is>
      </c>
      <c r="L11" s="8" t="inlineStr">
        <is>
          <t>EUR</t>
        </is>
      </c>
      <c r="M11" s="8" t="inlineStr">
        <is>
          <t>nichts angegeben</t>
        </is>
      </c>
      <c r="N11" s="11" t="inlineStr">
        <is>
          <t>OFFEN</t>
        </is>
      </c>
      <c r="O11" s="8" t="inlineStr">
        <is>
          <t>OPEN via the Autonomous Communities. €300,000,000 from the Fondo Nacional de Eficiencia Energética, approved 29 July 2025, territorial allocation approved 11–17 December 2025. Actions must be completed by 31 December 2030.</t>
        </is>
      </c>
      <c r="P11" s="8" t="inlineStr">
        <is>
          <t>NOT VERIFIED: aid intensity, minima, maxima and deadlines are set per Autonomous Community and were not read. Each CCAA issues its own convocatoria — check yours. The Catalan ICAEN page is robots.txt-blocked.</t>
        </is>
      </c>
      <c r="Q11" s="12" t="inlineStr">
        <is>
          <t>https://www.idae.es/ayudas-y-financiacion/para-eficiencia-energetica-en-la-industria/actuaciones-pyme-y-gran-empresa-industrial</t>
        </is>
      </c>
    </row>
    <row r="12">
      <c r="A12" s="8" t="n">
        <v>11</v>
      </c>
      <c r="B12" s="8" t="inlineStr">
        <is>
          <t>Spanien</t>
        </is>
      </c>
      <c r="C12" s="8" t="inlineStr">
        <is>
          <t>PERTE de Descarbonización Industrial, Línea 1 (2026)</t>
        </is>
      </c>
      <c r="D12" s="8" t="inlineStr">
        <is>
          <t>Industrial decarbonisation PERTE, Line 1</t>
        </is>
      </c>
      <c r="E12" s="8" t="inlineStr">
        <is>
          <t>MINCOTUR</t>
        </is>
      </c>
      <c r="F12" s="8" t="inlineStr">
        <is>
          <t>Zuschuss</t>
        </is>
      </c>
      <c r="G12" s="8" t="inlineStr">
        <is>
          <t>Production equipment tied to industrial processes, building infrastructure, intangibles (patents, licences, technical knowledge) and external technical services. "Process digitalisation" is named as a fundable activity, but monitoring and measurement are not itemised separately.</t>
        </is>
      </c>
      <c r="H12" s="8" t="inlineStr">
        <is>
          <t>grant; intensity varies with an SME uplift — not stated in the sources read</t>
        </is>
      </c>
      <c r="I12" s="8" t="inlineStr">
        <is>
          <t>nicht angegeben</t>
        </is>
      </c>
      <c r="J12" s="8" t="inlineStr">
        <is>
          <t>—</t>
        </is>
      </c>
      <c r="K12" s="10" t="n">
        <v>200000000</v>
      </c>
      <c r="L12" s="8" t="inlineStr">
        <is>
          <t>EUR</t>
        </is>
      </c>
      <c r="M12" s="8" t="inlineStr">
        <is>
          <t>den Förderbetrag</t>
        </is>
      </c>
      <c r="N12" s="11" t="inlineStr">
        <is>
          <t>GESCHLOSSEN</t>
        </is>
      </c>
      <c r="O12" s="8" t="inlineStr">
        <is>
          <t>CLOSED. Window 2 February 2026 10:00 – 13 February 2026 14:00 (BOE-B-2026-295, BDNS 879883). Budget raised from €329.7m to €408.2m and then to €518.2m as at 22 April 2026. Up to 60 months to complete investments.</t>
        </is>
      </c>
      <c r="P12" s="8" t="inlineStr">
        <is>
          <t>Project sizes are far above a €30–300k monitoring ticket: useful as a component of a larger decarbonisation project, not as a stand-alone route. The mintur.gob.es PERTE-SD1 pages returned HTTP 403, so the figures come from the BOE and planderecuperacion.gob.es.</t>
        </is>
      </c>
      <c r="Q12" s="12" t="inlineStr">
        <is>
          <t>https://www.boe.es/diario_boe/txt.php?id=BOE-B-2026-295</t>
        </is>
      </c>
    </row>
    <row r="13">
      <c r="A13" s="8" t="n">
        <v>12</v>
      </c>
      <c r="B13" s="8" t="inlineStr">
        <is>
          <t>Spanien</t>
        </is>
      </c>
      <c r="C13" s="8" t="inlineStr">
        <is>
          <t>Kit Digital (Segmento III)</t>
        </is>
      </c>
      <c r="D13" s="8" t="inlineStr">
        <is>
          <t>Kit Digital, Segment III</t>
        </is>
      </c>
      <c r="E13" s="8" t="inlineStr">
        <is>
          <t>Red.es</t>
        </is>
      </c>
      <c r="F13" s="8" t="inlineStr">
        <is>
          <t>Zuschuss</t>
        </is>
      </c>
      <c r="G13" s="8" t="inlineStr">
        <is>
          <t>Digitalisation solutions for firms with 0 to fewer than 3 employees.</t>
        </is>
      </c>
      <c r="H13" s="8" t="inlineStr">
        <is>
          <t>100% up to the value of the bono</t>
        </is>
      </c>
      <c r="I13" s="9" t="n">
        <v>1</v>
      </c>
      <c r="J13" s="8" t="inlineStr">
        <is>
          <t>—</t>
        </is>
      </c>
      <c r="K13" s="10" t="n">
        <v>3000</v>
      </c>
      <c r="L13" s="8" t="inlineStr">
        <is>
          <t>EUR</t>
        </is>
      </c>
      <c r="M13" s="8" t="inlineStr">
        <is>
          <t>den Förderbetrag</t>
        </is>
      </c>
      <c r="N13" s="11" t="inlineStr">
        <is>
          <t>GESCHLOSSEN</t>
        </is>
      </c>
      <c r="O13" s="8" t="inlineStr">
        <is>
          <t>CLOSED on 31 October 2025 at 12:00. Orden TDF/39/2026 of 26 January 2026 extends the temporal scope until funds are exhausted and requires reinvestment of unexecuted budget, but it does NOT open a new convocatoria, extend a deadline, or change bono amounts or segments.</t>
        </is>
      </c>
      <c r="P13" s="8" t="inlineStr">
        <is>
          <t>At €3,000 maximum this is not a route for a monitoring project; treat it as a door-opener for micro-manufacturers. Several consultant pages market TDF/39/2026 as "Kit Digital is back" — the BOE text does not say that.</t>
        </is>
      </c>
      <c r="Q13" s="12" t="inlineStr">
        <is>
          <t>https://sede.red.gob.es/es/procedimientos/convocatoria-de-ayudas-destinadas-la-digitalizacion-de-empresas-del-segmento-iii</t>
        </is>
      </c>
    </row>
    <row r="14">
      <c r="A14" s="8" t="n">
        <v>13</v>
      </c>
      <c r="B14" s="8" t="inlineStr">
        <is>
          <t>Portugal</t>
        </is>
      </c>
      <c r="C14" s="8" t="inlineStr">
        <is>
          <t>SITCE – Descarbonização e Eficiência Energética (MPR-2026-01)</t>
        </is>
      </c>
      <c r="D14" s="8" t="inlineStr">
        <is>
          <t>Decarbonisation and energy efficiency</t>
        </is>
      </c>
      <c r="E14" s="8" t="inlineStr">
        <is>
          <t>COMPETE 2030</t>
        </is>
      </c>
      <c r="F14" s="8" t="inlineStr">
        <is>
          <t>Zuschuss</t>
        </is>
      </c>
      <c r="G14" s="8" t="inlineStr">
        <is>
          <t>Operations that reduce energy consumption and greenhouse-gas emissions through equipment replacement, process adaptation or the introduction of low-carbon technologies; renewables may be included complementarily.</t>
        </is>
      </c>
      <c r="H14" s="8" t="inlineStr">
        <is>
          <t>up to 85% FEDER co-financing under the Regime Geral; the RCI rate is negotiated case by case</t>
        </is>
      </c>
      <c r="I14" s="9" t="n">
        <v>0.85</v>
      </c>
      <c r="J14" s="8" t="inlineStr">
        <is>
          <t>—</t>
        </is>
      </c>
      <c r="K14" s="8" t="inlineStr">
        <is>
          <t>nicht angegeben</t>
        </is>
      </c>
      <c r="L14" s="8" t="inlineStr">
        <is>
          <t>EUR</t>
        </is>
      </c>
      <c r="M14" s="8" t="inlineStr">
        <is>
          <t>nichts angegeben</t>
        </is>
      </c>
      <c r="N14" s="11" t="inlineStr">
        <is>
          <t>OFFEN</t>
        </is>
      </c>
      <c r="O14" s="8" t="inlineStr">
        <is>
          <t>Phase 3 OPEN to 30 December 2026 18:00 — RCI, large enterprises only. The Regime Geral phases closed on 27 February and 29 May 2026. FEDER allocation €165,000,000.</t>
        </is>
      </c>
      <c r="P14" s="8" t="inlineStr">
        <is>
          <t>NOT VERIFIED: neither page read itemised the eligible expense list, so whether metering hardware, sensors and software qualify is unverified. The Aviso PDF must be read. Regions: NUTS II Norte, Centro, Alentejo, Algarve; RCI also Lisboa.</t>
        </is>
      </c>
      <c r="Q14" s="12" t="inlineStr">
        <is>
          <t>https://www.compete2030.gov.pt/avisos/sitce-descarbonizacao-e-eficiencia-energetica-mpr-2026-01/</t>
        </is>
      </c>
    </row>
    <row r="15">
      <c r="A15" s="8" t="n">
        <v>14</v>
      </c>
      <c r="B15" s="8" t="inlineStr">
        <is>
          <t>Portugal</t>
        </is>
      </c>
      <c r="C15" s="8" t="inlineStr">
        <is>
          <t>SICE – Inovação Produtiva (MPR-2026-6)</t>
        </is>
      </c>
      <c r="D15" s="8" t="inlineStr">
        <is>
          <t>Productive innovation</t>
        </is>
      </c>
      <c r="E15" s="8" t="inlineStr">
        <is>
          <t>COMPETE 2030</t>
        </is>
      </c>
      <c r="F15" s="8" t="inlineStr">
        <is>
          <t>Zuschuss</t>
        </is>
      </c>
      <c r="G15" s="8" t="inlineStr">
        <is>
          <t>New establishments, capacity expansion, production diversification and fundamental changes to the production process. SMEs only.</t>
        </is>
      </c>
      <c r="H15" s="8" t="inlineStr">
        <is>
          <t>40% base; 50% medium and 60% micro/small in some sub-regions — rates from the earlier MPr-2024-2 call</t>
        </is>
      </c>
      <c r="I15" s="9" t="n">
        <v>0.4</v>
      </c>
      <c r="J15" s="8" t="inlineStr">
        <is>
          <t>—</t>
        </is>
      </c>
      <c r="K15" s="8" t="inlineStr">
        <is>
          <t>nicht angegeben</t>
        </is>
      </c>
      <c r="L15" s="8" t="inlineStr">
        <is>
          <t>EUR</t>
        </is>
      </c>
      <c r="M15" s="8" t="inlineStr">
        <is>
          <t>nichts angegeben</t>
        </is>
      </c>
      <c r="N15" s="11" t="inlineStr">
        <is>
          <t>OFFEN</t>
        </is>
      </c>
      <c r="O15" s="8" t="inlineStr">
        <is>
          <t>Current call MPR-2026-6, "Territórios de Baixa Densidade e Outros Territórios", closes 30 September 2026 (COMPETE 2030 avisos index).</t>
        </is>
      </c>
      <c r="P15" s="8" t="inlineStr">
        <is>
          <t>NOT VERIFIED: the 40% / 50% / 60% rates come from the earlier MPr-2024-2 call and may not apply to the 2026 call. Read the 2026 Aviso before using them.</t>
        </is>
      </c>
      <c r="Q15" s="12" t="inlineStr">
        <is>
          <t>https://compete2030.gov.pt/avisos/</t>
        </is>
      </c>
    </row>
    <row r="16">
      <c r="A16" s="8" t="n">
        <v>15</v>
      </c>
      <c r="B16" s="8" t="inlineStr">
        <is>
          <t>Niederlande</t>
        </is>
      </c>
      <c r="C16" s="8" t="inlineStr">
        <is>
          <t>Energie-investeringsaftrek (EIA)</t>
        </is>
      </c>
      <c r="D16" s="8" t="inlineStr">
        <is>
          <t>Energy investment allowance</t>
        </is>
      </c>
      <c r="E16" s="8" t="inlineStr">
        <is>
          <t>Belastingdienst / RVO</t>
        </is>
      </c>
      <c r="F16" s="8" t="inlineStr">
        <is>
          <t>Zusätzlicher Steuerabzug</t>
        </is>
      </c>
      <c r="G16" s="8" t="inlineStr">
        <is>
          <t>New business assets that appear on the Energielijst. CRITICAL: the Energielijst 2026 has no stand-alone code for an energy-monitoring, submetering or energy-management system. Measurement and control appear only as components of listed assets — e.g. code 210906 (max €1,000 per controller) and code 220804 (max €3 per m³/h per installed fan).</t>
        </is>
      </c>
      <c r="H16" s="8" t="inlineStr">
        <is>
          <t>40% extra deduction</t>
        </is>
      </c>
      <c r="I16" s="9" t="n">
        <v>0.4</v>
      </c>
      <c r="J16" s="10" t="n">
        <v>2500</v>
      </c>
      <c r="K16" s="10" t="n">
        <v>153000000</v>
      </c>
      <c r="L16" s="8" t="inlineStr">
        <is>
          <t>EUR</t>
        </is>
      </c>
      <c r="M16" s="8" t="inlineStr">
        <is>
          <t>förderfähige Kosten</t>
        </is>
      </c>
      <c r="N16" s="11" t="inlineStr">
        <is>
          <t>DAUERHAFT</t>
        </is>
      </c>
      <c r="O16" s="8" t="inlineStr">
        <is>
          <t>OPEN (permanent). The investment must be notified to RVO in advance. EIA can be combined with the kleinschaligheidsinvesteringsaftrek but not with the milieu-investeringsaftrek.</t>
        </is>
      </c>
      <c r="P16" s="8" t="inlineStr">
        <is>
          <t>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c r="Q16" s="12" t="inlineStr">
        <is>
          <t>https://www.belastingdienst.nl/wps/wcm/connect/bldcontentnl/belastingdienst/zakelijk/winst/inkomstenbelasting/veranderingen-inkomstenbelasting-2026/investeringsaftrek-2026/energie-investeringsaftrek-2026</t>
        </is>
      </c>
    </row>
    <row r="17">
      <c r="A17" s="8" t="n">
        <v>16</v>
      </c>
      <c r="B17" s="8" t="inlineStr">
        <is>
          <t>Niederlande</t>
        </is>
      </c>
      <c r="C17" s="8" t="inlineStr">
        <is>
          <t>WBSO (S&amp;O-afdrachtvermindering)</t>
        </is>
      </c>
      <c r="D17" s="8" t="inlineStr">
        <is>
          <t>R&amp;D payroll tax credit</t>
        </is>
      </c>
      <c r="E17" s="8" t="inlineStr">
        <is>
          <t>RVO</t>
        </is>
      </c>
      <c r="F17" s="8" t="inlineStr">
        <is>
          <t>Steuergutschrift</t>
        </is>
      </c>
      <c r="G17" s="8" t="inlineStr">
        <is>
          <t>Development and research work, including software development — the customer’s own development effort, not the purchase of an off-the-shelf system.</t>
        </is>
      </c>
      <c r="H17" s="8" t="inlineStr">
        <is>
          <t>rates not verified</t>
        </is>
      </c>
      <c r="I17" s="8" t="inlineStr">
        <is>
          <t>nicht angegeben</t>
        </is>
      </c>
      <c r="J17" s="8" t="inlineStr">
        <is>
          <t>nicht angegeben</t>
        </is>
      </c>
      <c r="K17" s="8" t="inlineStr">
        <is>
          <t>nicht angegeben</t>
        </is>
      </c>
      <c r="L17" s="8" t="inlineStr">
        <is>
          <t>EUR</t>
        </is>
      </c>
      <c r="M17" s="8" t="inlineStr">
        <is>
          <t>nichts angegeben</t>
        </is>
      </c>
      <c r="N17" s="11" t="inlineStr">
        <is>
          <t>DAUERHAFT</t>
        </is>
      </c>
      <c r="O17" s="8" t="inlineStr">
        <is>
          <t>OPEN (permanent).</t>
        </is>
      </c>
      <c r="P17" s="8" t="inlineStr">
        <is>
          <t>NOT VERIFIED: no WBSO percentage or bracket threshold is given here. The RVO rate and calculation pages are JavaScript-rendered and returned no figures or 404s. Read rvo.nl directly before publishing or budgeting any number.</t>
        </is>
      </c>
      <c r="Q17" s="12" t="inlineStr">
        <is>
          <t>https://www.rvo.nl/subsidies-financiering/wbso</t>
        </is>
      </c>
    </row>
    <row r="18">
      <c r="A18" s="8" t="n">
        <v>17</v>
      </c>
      <c r="B18" s="8" t="inlineStr">
        <is>
          <t>Niederlande</t>
        </is>
      </c>
      <c r="C18" s="8" t="inlineStr">
        <is>
          <t>SLIM-mkb</t>
        </is>
      </c>
      <c r="D18" s="8" t="inlineStr">
        <is>
          <t>SME learning and development scheme</t>
        </is>
      </c>
      <c r="E18" s="8" t="inlineStr">
        <is>
          <t>Uitvoering van Beleid SZW</t>
        </is>
      </c>
      <c r="F18" s="8" t="inlineStr">
        <is>
          <t>Zuschuss</t>
        </is>
      </c>
      <c r="G18" s="8" t="inlineStr">
        <is>
          <t>Training and learning. A route to co-finance operator training on a new MES or monitoring system — not the system itself.</t>
        </is>
      </c>
      <c r="H18" s="8" t="inlineStr">
        <is>
          <t>60%</t>
        </is>
      </c>
      <c r="I18" s="9" t="n">
        <v>0.6</v>
      </c>
      <c r="J18" s="10" t="n">
        <v>5000</v>
      </c>
      <c r="K18" s="10" t="n">
        <v>24999</v>
      </c>
      <c r="L18" s="8" t="inlineStr">
        <is>
          <t>EUR</t>
        </is>
      </c>
      <c r="M18" s="8" t="inlineStr">
        <is>
          <t>den Förderbetrag</t>
        </is>
      </c>
      <c r="N18" s="11" t="inlineStr">
        <is>
          <t>GESCHLOSSEN</t>
        </is>
      </c>
      <c r="O18" s="8" t="inlineStr">
        <is>
          <t>CLOSED for 2026 — the last individual window ended 7 September 2026. Partnerships: €125,000–€500,000 per application, €200,000 per partner, now selected by lottery because the budget was exhausted within minutes.</t>
        </is>
      </c>
      <c r="P18" s="8" t="inlineStr">
        <is>
          <t>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c r="Q18" s="12" t="inlineStr">
        <is>
          <t>https://www.uitvoeringvanbeleidszw.nl/subsidies-en-regelingen/algemene-informatie/slim-mkb-individuele-aanvragen--samenwerkingsverbanden-2025---2029</t>
        </is>
      </c>
    </row>
    <row r="19">
      <c r="A19" s="8" t="n">
        <v>18</v>
      </c>
      <c r="B19" s="8" t="inlineStr">
        <is>
          <t>Belgien (federal)</t>
        </is>
      </c>
      <c r="C19" s="8" t="inlineStr">
        <is>
          <t>Investeringsaftrek — verhoogde thematische aftrek</t>
        </is>
      </c>
      <c r="D19" s="8" t="inlineStr">
        <is>
          <t>Increased thematic investment deduction</t>
        </is>
      </c>
      <c r="E19" s="8" t="inlineStr">
        <is>
          <t>FOD Financiën (via the VLAIO subsidy database)</t>
        </is>
      </c>
      <c r="F19" s="8" t="inlineStr">
        <is>
          <t>Zusätzlicher Steuerabzug</t>
        </is>
      </c>
      <c r="G19" s="8" t="inlineStr">
        <is>
          <t>Energy efficiency, renewable energy, carbon-free transport and environmental investments.</t>
        </is>
      </c>
      <c r="H19" s="8" t="inlineStr">
        <is>
          <t>40% SME and self-employed / 30% large for 2025 investments (assessment year 2026); 40% for all companies for 2026 investments</t>
        </is>
      </c>
      <c r="I19" s="9" t="n">
        <v>0.4</v>
      </c>
      <c r="J19" s="10" t="n">
        <v>1000</v>
      </c>
      <c r="K19" s="8" t="inlineStr">
        <is>
          <t>—</t>
        </is>
      </c>
      <c r="L19" s="8" t="inlineStr">
        <is>
          <t>EUR</t>
        </is>
      </c>
      <c r="M19" s="8" t="inlineStr">
        <is>
          <t>nichts angegeben</t>
        </is>
      </c>
      <c r="N19" s="11" t="inlineStr">
        <is>
          <t>DAUERHAFT</t>
        </is>
      </c>
      <c r="O19" s="8" t="inlineStr">
        <is>
          <t>OPEN (permanent). A regional certificate attesting that the investment qualifies is required. Procedure: form 275U for companies, 276U for the self-employed.</t>
        </is>
      </c>
      <c r="P19" s="8" t="inlineStr">
        <is>
          <t>This thematic energy-efficiency track, not the 20% digital track, is the Belgian route for machine and energy monitoring. Mechanism is a deduction, so the cash value depends on your own tax rate.</t>
        </is>
      </c>
      <c r="Q19" s="12" t="inlineStr">
        <is>
          <t>https://www.vlaio.be/nl/subsidies-financiering/subsidiedatabank/maatregelen/investeringsaftrek</t>
        </is>
      </c>
    </row>
    <row r="20">
      <c r="A20" s="8" t="n">
        <v>19</v>
      </c>
      <c r="B20" s="8" t="inlineStr">
        <is>
          <t>Belgien (federal)</t>
        </is>
      </c>
      <c r="C20" s="8" t="inlineStr">
        <is>
          <t>Investeringsaftrek — digitale investeringen</t>
        </is>
      </c>
      <c r="D20" s="8" t="inlineStr">
        <is>
          <t>Increased basic deduction for digital investments</t>
        </is>
      </c>
      <c r="E20" s="8" t="inlineStr">
        <is>
          <t>FOD Financiën</t>
        </is>
      </c>
      <c r="F20" s="8" t="inlineStr">
        <is>
          <t>Zusätzlicher Steuerabzug</t>
        </is>
      </c>
      <c r="G20" s="8" t="inlineStr">
        <is>
          <t>Four categories only: digital payment and invoicing systems; ICT security; accounting and financial management; customer acquisition and CRM.</t>
        </is>
      </c>
      <c r="H20" s="8" t="inlineStr">
        <is>
          <t>20%</t>
        </is>
      </c>
      <c r="I20" s="9" t="n">
        <v>0.2</v>
      </c>
      <c r="J20" s="10" t="n">
        <v>1000</v>
      </c>
      <c r="K20" s="8" t="inlineStr">
        <is>
          <t>—</t>
        </is>
      </c>
      <c r="L20" s="8" t="inlineStr">
        <is>
          <t>EUR</t>
        </is>
      </c>
      <c r="M20" s="8" t="inlineStr">
        <is>
          <t>nichts angegeben</t>
        </is>
      </c>
      <c r="N20" s="11" t="inlineStr">
        <is>
          <t>DAUERHAFT</t>
        </is>
      </c>
      <c r="O20" s="8" t="inlineStr">
        <is>
          <t>OPEN (permanent).</t>
        </is>
      </c>
      <c r="P20" s="8" t="inlineStr">
        <is>
          <t>Scoping point: production monitoring and MES do not obviously sit in these four back-office, security and commercial categories. Listed so it is not claimed by mistake.</t>
        </is>
      </c>
      <c r="Q20" s="12" t="inlineStr">
        <is>
          <t>https://www.vlaio.be/nl/subsidies-financiering/subsidiedatabank/maatregelen/investeringsaftrek</t>
        </is>
      </c>
    </row>
    <row r="21">
      <c r="A21" s="8" t="n">
        <v>20</v>
      </c>
      <c r="B21" s="8" t="inlineStr">
        <is>
          <t>Belgien (Flanders)</t>
        </is>
      </c>
      <c r="C21" s="8" t="inlineStr">
        <is>
          <t>GREEN investeringssteun</t>
        </is>
      </c>
      <c r="D21" s="8" t="inlineStr">
        <is>
          <t>GREEN investment support</t>
        </is>
      </c>
      <c r="E21" s="8" t="inlineStr">
        <is>
          <t>VLAIO</t>
        </is>
      </c>
      <c r="F21" s="8" t="inlineStr">
        <is>
          <t>Zuschuss</t>
        </is>
      </c>
      <c r="G21" s="8" t="inlineStr">
        <is>
          <t>Engineering, investments and installation costs from third parties. Explicitly excluded: pre-study costs, infrastructure works, internal costs, operational costs.</t>
        </is>
      </c>
      <c r="H21" s="8" t="inlineStr">
        <is>
          <t>energy efficiency 30–40% SME / 20–30% large by eco-class; renewable energy 45–55% SME / 35–45% large</t>
        </is>
      </c>
      <c r="I21" s="9" t="n">
        <v>0.3</v>
      </c>
      <c r="J21" s="10" t="n">
        <v>50000</v>
      </c>
      <c r="K21" s="10" t="n">
        <v>1000000</v>
      </c>
      <c r="L21" s="8" t="inlineStr">
        <is>
          <t>EUR</t>
        </is>
      </c>
      <c r="M21" s="8" t="inlineStr">
        <is>
          <t>den Förderbetrag</t>
        </is>
      </c>
      <c r="N21" s="11" t="inlineStr">
        <is>
          <t>OFFEN</t>
        </is>
      </c>
      <c r="O21" s="8" t="inlineStr">
        <is>
          <t>OPEN — no 2026 deadline shown on the page read.</t>
        </is>
      </c>
      <c r="P21" s="8" t="inlineStr">
        <is>
          <t>Measuring, monitoring and control systems and software are NOT named among the eligible items on the page read. The minimum is a minimum investment; the maximum is per company over three years.</t>
        </is>
      </c>
      <c r="Q21" s="12" t="inlineStr">
        <is>
          <t>https://www.vlaio.be/nl/subsidies-financiering/green-investeringssteun/wat-is-het-steunpercentage-en-welke-kosten-worden-aanvaard</t>
        </is>
      </c>
    </row>
    <row r="22">
      <c r="A22" s="8" t="n">
        <v>21</v>
      </c>
      <c r="B22" s="8" t="inlineStr">
        <is>
          <t>Belgien (Flanders)</t>
        </is>
      </c>
      <c r="C22" s="8" t="inlineStr">
        <is>
          <t>Ecologiepremie+</t>
        </is>
      </c>
      <c r="D22" s="8" t="inlineStr">
        <is>
          <t>Ecology premium+</t>
        </is>
      </c>
      <c r="E22" s="8" t="inlineStr">
        <is>
          <t>VLAIO</t>
        </is>
      </c>
      <c r="F22" s="8" t="inlineStr">
        <is>
          <t>Zuschuss</t>
        </is>
      </c>
      <c r="G22" s="8" t="inlineStr">
        <is>
          <t>The 27 technologies on the Limitatieve Technologieënlijst, across cooling, transport, heat, water and miscellaneous. No metering or monitoring technology appears on the list as read. Installation costs are excluded unless specified for a given technology.</t>
        </is>
      </c>
      <c r="H22" s="8" t="inlineStr">
        <is>
          <t>varies per technology on the LTL — rates not stated on the pages read</t>
        </is>
      </c>
      <c r="I22" s="8" t="inlineStr">
        <is>
          <t>nicht angegeben</t>
        </is>
      </c>
      <c r="J22" s="8" t="inlineStr">
        <is>
          <t>—</t>
        </is>
      </c>
      <c r="K22" s="10" t="n">
        <v>1000000</v>
      </c>
      <c r="L22" s="8" t="inlineStr">
        <is>
          <t>EUR</t>
        </is>
      </c>
      <c r="M22" s="8" t="inlineStr">
        <is>
          <t>den Förderbetrag</t>
        </is>
      </c>
      <c r="N22" s="11" t="inlineStr">
        <is>
          <t>OFFEN</t>
        </is>
      </c>
      <c r="O22" s="8" t="inlineStr">
        <is>
          <t>OPEN, rolling applications ("doorlopend").</t>
        </is>
      </c>
      <c r="P22" s="8" t="inlineStr">
        <is>
          <t>NOT VERIFIED: rates by technology and company size were not stated on the pages read. The maximum is per enterprise over three years.</t>
        </is>
      </c>
      <c r="Q22" s="12" t="inlineStr">
        <is>
          <t>https://www.vlaio.be/nl/subsidies-financiering/subsidiedatabank/ecologiepremie</t>
        </is>
      </c>
    </row>
    <row r="23">
      <c r="A23" s="8" t="n">
        <v>22</v>
      </c>
      <c r="B23" s="8" t="inlineStr">
        <is>
          <t>Belgien (Flanders)</t>
        </is>
      </c>
      <c r="C23" s="8" t="inlineStr">
        <is>
          <t>kmo-portefeuille</t>
        </is>
      </c>
      <c r="D23" s="8" t="inlineStr">
        <is>
          <t>SME portfolio</t>
        </is>
      </c>
      <c r="E23" s="8" t="inlineStr">
        <is>
          <t>VLAIO</t>
        </is>
      </c>
      <c r="F23" s="8" t="inlineStr">
        <is>
          <t>Zuschuss</t>
        </is>
      </c>
      <c r="G23" s="8" t="inlineStr">
        <is>
          <t>Training and advisory services only — not software licences and not hardware.</t>
        </is>
      </c>
      <c r="H23" s="8" t="inlineStr">
        <is>
          <t>30% small / 20% medium; 45% small / 35% medium for energy-efficiency and cybersecurity services</t>
        </is>
      </c>
      <c r="I23" s="9" t="n">
        <v>0.3</v>
      </c>
      <c r="J23" s="8" t="inlineStr">
        <is>
          <t>—</t>
        </is>
      </c>
      <c r="K23" s="10" t="n">
        <v>7500</v>
      </c>
      <c r="L23" s="8" t="inlineStr">
        <is>
          <t>EUR</t>
        </is>
      </c>
      <c r="M23" s="8" t="inlineStr">
        <is>
          <t>den Förderbetrag</t>
        </is>
      </c>
      <c r="N23" s="11" t="inlineStr">
        <is>
          <t>OFFEN</t>
        </is>
      </c>
      <c r="O23" s="8" t="inlineStr">
        <is>
          <t>OPEN but materially narrowed: from 1 February 2026 the ADVICE track is restricted to cybersecurity only. Training across all themes, including digitalisation and sustainability, remains eligible.</t>
        </is>
      </c>
      <c r="P23" s="8" t="inlineStr">
        <is>
          <t>The maximum is per year.</t>
        </is>
      </c>
      <c r="Q23" s="12" t="inlineStr">
        <is>
          <t>https://www.vlaio.be/nl/subsidies-financiering/kmo-portefeuille</t>
        </is>
      </c>
    </row>
    <row r="24">
      <c r="A24" s="8" t="n">
        <v>23</v>
      </c>
      <c r="B24" s="8" t="inlineStr">
        <is>
          <t>Belgien (Wallonia)</t>
        </is>
      </c>
      <c r="C24" s="8" t="inlineStr">
        <is>
          <t>Chèque « Maturité numérique »</t>
        </is>
      </c>
      <c r="D24" s="8" t="inlineStr">
        <is>
          <t>Digital maturity cheque</t>
        </is>
      </c>
      <c r="E24" s="8" t="inlineStr">
        <is>
          <t>SPW — chèques-entreprises</t>
        </is>
      </c>
      <c r="F24" s="8" t="inlineStr">
        <is>
          <t>Zuschuss</t>
        </is>
      </c>
      <c r="G24" s="8" t="inlineStr">
        <is>
          <t>Professional assistance to assess and improve digital processes, delivered by a labelled provider. Funds the provider’s work, not equipment.</t>
        </is>
      </c>
      <c r="H24" s="8" t="inlineStr">
        <is>
          <t>50%</t>
        </is>
      </c>
      <c r="I24" s="9" t="n">
        <v>0.5</v>
      </c>
      <c r="J24" s="8" t="inlineStr">
        <is>
          <t>—</t>
        </is>
      </c>
      <c r="K24" s="10" t="n">
        <v>50000</v>
      </c>
      <c r="L24" s="8" t="inlineStr">
        <is>
          <t>EUR</t>
        </is>
      </c>
      <c r="M24" s="8" t="inlineStr">
        <is>
          <t>den Förderbetrag</t>
        </is>
      </c>
      <c r="N24" s="11" t="inlineStr">
        <is>
          <t>OFFEN</t>
        </is>
      </c>
      <c r="O24" s="8" t="inlineStr">
        <is>
          <t>OPEN. The maximum is excluding VAT over a rolling three-year period.</t>
        </is>
      </c>
      <c r="P24" s="8" t="inlineStr">
        <is>
          <t>SMEs and self-employed with their main office in Wallonia, fewer than 250 employees. The cybersecurity cheque is 75% with the same €50,000 ceiling.</t>
        </is>
      </c>
      <c r="Q24" s="12" t="inlineStr">
        <is>
          <t>https://www.cheques-entreprises.be/cheques/</t>
        </is>
      </c>
    </row>
    <row r="25">
      <c r="A25" s="8" t="n">
        <v>24</v>
      </c>
      <c r="B25" s="8" t="inlineStr">
        <is>
          <t>Belgien (Wallonia)</t>
        </is>
      </c>
      <c r="C25" s="8" t="inlineStr">
        <is>
          <t>Chèques énergie (audit global, partiel, de suivi, étude de faisabilité)</t>
        </is>
      </c>
      <c r="D25" s="8" t="inlineStr">
        <is>
          <t>Energy cheques</t>
        </is>
      </c>
      <c r="E25" s="8" t="inlineStr">
        <is>
          <t>SPW — chèques-entreprises</t>
        </is>
      </c>
      <c r="F25" s="8" t="inlineStr">
        <is>
          <t>Zuschuss</t>
        </is>
      </c>
      <c r="G25" s="8" t="inlineStr">
        <is>
          <t>Labelled providers’ audit and feasibility work; not equipment purchase.</t>
        </is>
      </c>
      <c r="H25" s="8" t="inlineStr">
        <is>
          <t>75%</t>
        </is>
      </c>
      <c r="I25" s="9" t="n">
        <v>0.75</v>
      </c>
      <c r="J25" s="8" t="inlineStr">
        <is>
          <t>—</t>
        </is>
      </c>
      <c r="K25" s="10" t="n">
        <v>8000</v>
      </c>
      <c r="L25" s="8" t="inlineStr">
        <is>
          <t>EUR</t>
        </is>
      </c>
      <c r="M25" s="8" t="inlineStr">
        <is>
          <t>den Förderbetrag</t>
        </is>
      </c>
      <c r="N25" s="11" t="inlineStr">
        <is>
          <t>OFFEN</t>
        </is>
      </c>
      <c r="O25" s="8" t="inlineStr">
        <is>
          <t>OPEN. Maxima over a rolling three-year period, excluding VAT.</t>
        </is>
      </c>
      <c r="P25" s="8" t="inlineStr">
        <is>
          <t>The maximum shown is the audit global ceiling (€8,000). Audit partiel €5,000; audit de suivi annuel €2,000; étude de faisabilité €5,000.</t>
        </is>
      </c>
      <c r="Q25" s="12" t="inlineStr">
        <is>
          <t>https://www.cheques-entreprises.be/cheques/</t>
        </is>
      </c>
    </row>
    <row r="26">
      <c r="A26" s="8" t="n">
        <v>25</v>
      </c>
      <c r="B26" s="8" t="inlineStr">
        <is>
          <t>Österreich</t>
        </is>
      </c>
      <c r="C26" s="8" t="inlineStr">
        <is>
          <t>UFI – Energiesparmaßnahmen (Umweltförderung im Inland)</t>
        </is>
      </c>
      <c r="D26" s="8" t="inlineStr">
        <is>
          <t>Energy-saving measures in enterprises</t>
        </is>
      </c>
      <c r="E26" s="8" t="inlineStr">
        <is>
          <t>Kommunalkredit Public Consulting / BMK</t>
        </is>
      </c>
      <c r="F26" s="8" t="inlineStr">
        <is>
          <t>Zuschuss</t>
        </is>
      </c>
      <c r="G26" s="8" t="inlineStr">
        <is>
          <t>Efficiency improvements to industrial plant and processes. Eligible components explicitly include "Mess-, Steuerungs- und Regelungstechnik" alongside heat exchangers, heat pumps, free cooling, buffer storage, pumps, motors, compressors and frequency converters.</t>
        </is>
      </c>
      <c r="H26" s="8" t="inlineStr">
        <is>
          <t>15% large / 20% medium / 25% small for projects up to €150,000; 30% of the Förderungsbasis above €150,000; +5% for EMAS-certified companies, max €10,000</t>
        </is>
      </c>
      <c r="I26" s="9" t="n">
        <v>0.25</v>
      </c>
      <c r="J26" s="10" t="n">
        <v>10000</v>
      </c>
      <c r="K26" s="10" t="n">
        <v>4500000</v>
      </c>
      <c r="L26" s="8" t="inlineStr">
        <is>
          <t>EUR</t>
        </is>
      </c>
      <c r="M26" s="8" t="inlineStr">
        <is>
          <t>den Förderbetrag</t>
        </is>
      </c>
      <c r="N26" s="11" t="inlineStr">
        <is>
          <t>OFFEN</t>
        </is>
      </c>
      <c r="O26" s="8" t="inlineStr">
        <is>
          <t>OPEN (Infoblatt version 04/2026). Investment must be at least €10,000 and below €1.0 million. Minimum CO₂ saving 4 tonnes a year.</t>
        </is>
      </c>
      <c r="P26" s="8" t="inlineStr">
        <is>
          <t>Caveat: stand-alone Messtechnik, energy-management systems, monitoring, sensors and software are NOT listed as free-standing eligible measures — they qualify as MSR technology integrated into an eligible efficiency measure.</t>
        </is>
      </c>
      <c r="Q26" s="12" t="inlineStr">
        <is>
          <t>https://www.umweltfoerderung.at/fileadmin/user_upload/umweltfoerderung/betriebe/Energiesparen_in_Betrieben/UFI_Standardfall_Infoblatt_ENERGSPA.pdf</t>
        </is>
      </c>
    </row>
    <row r="27">
      <c r="A27" s="8" t="n">
        <v>26</v>
      </c>
      <c r="B27" s="8" t="inlineStr">
        <is>
          <t>Österreich</t>
        </is>
      </c>
      <c r="C27" s="8" t="inlineStr">
        <is>
          <t>Energiemanagement – Flexibilisierung im Verteilnetz (Betriebe)</t>
        </is>
      </c>
      <c r="D27" s="8" t="inlineStr">
        <is>
          <t>Energy management – distribution-grid flexibility</t>
        </is>
      </c>
      <c r="E27" s="8" t="inlineStr">
        <is>
          <t>Kommunalkredit Public Consulting / Klima- und Energiefonds</t>
        </is>
      </c>
      <c r="F27" s="8" t="inlineStr">
        <is>
          <t>Zuschuss</t>
        </is>
      </c>
      <c r="G27" s="8" t="inlineStr">
        <is>
          <t>Planning, purchase, installation and configuration of communication-capable, automated energy-management systems controlling generators, loads, storage and electrical equipment, to identify efficiency opportunities and respond to market and grid signals. The closest thing in Austria to a dedicated energy-management-system grant.</t>
        </is>
      </c>
      <c r="H27" s="8" t="inlineStr">
        <is>
          <t>rate not stated on the page read</t>
        </is>
      </c>
      <c r="I27" s="8" t="inlineStr">
        <is>
          <t>nicht angegeben</t>
        </is>
      </c>
      <c r="J27" s="8" t="inlineStr">
        <is>
          <t>nicht angegeben</t>
        </is>
      </c>
      <c r="K27" s="8" t="inlineStr">
        <is>
          <t>nicht angegeben</t>
        </is>
      </c>
      <c r="L27" s="8" t="inlineStr">
        <is>
          <t>EUR</t>
        </is>
      </c>
      <c r="M27" s="8" t="inlineStr">
        <is>
          <t>nichts angegeben</t>
        </is>
      </c>
      <c r="N27" s="11" t="inlineStr">
        <is>
          <t>OFFEN</t>
        </is>
      </c>
      <c r="O27" s="8" t="inlineStr">
        <is>
          <t>OPEN to 15 April 2027, 12:00. Non-repayable grant.</t>
        </is>
      </c>
      <c r="P27" s="8" t="inlineStr">
        <is>
          <t>NOT VERIFIED: the funding rate and the minimum and maximum amounts were not stated on the page — the Leitfaden must be read. Applicants need low-voltage grid connections (network levels 6–7).</t>
        </is>
      </c>
      <c r="Q27" s="12" t="inlineStr">
        <is>
          <t>https://www.umweltfoerderung.at/betriebe/energiemanagement-fuer-betriebe</t>
        </is>
      </c>
    </row>
    <row r="28">
      <c r="A28" s="8" t="n">
        <v>27</v>
      </c>
      <c r="B28" s="8" t="inlineStr">
        <is>
          <t>Österreich</t>
        </is>
      </c>
      <c r="C28" s="8" t="inlineStr">
        <is>
          <t>Energieeffizienz-Ausschreibung Juli 2026 (UFI)</t>
        </is>
      </c>
      <c r="D28" s="8" t="inlineStr">
        <is>
          <t>Energy-efficiency tender, July 2026</t>
        </is>
      </c>
      <c r="E28" s="8" t="inlineStr">
        <is>
          <t>Kommunalkredit Public Consulting</t>
        </is>
      </c>
      <c r="F28" s="8" t="inlineStr">
        <is>
          <t>Zuschuss</t>
        </is>
      </c>
      <c r="G28" s="8" t="inlineStr">
        <is>
          <t>End-energy-efficiency improvements in existing commercial and industrial facilities: process efficiency, heat recovery, waste-heat heat pumps, heating optimisation, free cooling.</t>
        </is>
      </c>
      <c r="H28" s="8" t="inlineStr">
        <is>
          <t>not stated on the page read</t>
        </is>
      </c>
      <c r="I28" s="8" t="inlineStr">
        <is>
          <t>nicht angegeben</t>
        </is>
      </c>
      <c r="J28" s="10" t="n">
        <v>1000000</v>
      </c>
      <c r="K28" s="8" t="inlineStr">
        <is>
          <t>nicht angegeben</t>
        </is>
      </c>
      <c r="L28" s="8" t="inlineStr">
        <is>
          <t>EUR</t>
        </is>
      </c>
      <c r="M28" s="8" t="inlineStr">
        <is>
          <t>nichts angegeben</t>
        </is>
      </c>
      <c r="N28" s="11" t="inlineStr">
        <is>
          <t>OFFEN</t>
        </is>
      </c>
      <c r="O28" s="8" t="inlineStr">
        <is>
          <t>OPEN to 12 October 2026, 12:00. Minimum investment €1.0 million and minimum saving 1.0 GWh a year.</t>
        </is>
      </c>
      <c r="P28" s="8" t="inlineStr">
        <is>
          <t>Out of range for a €30–300k monitoring ticket on its own. NOT VERIFIED: funding rate and maxima were not stated on the page read.</t>
        </is>
      </c>
      <c r="Q28" s="12" t="inlineStr">
        <is>
          <t>https://www.umweltfoerderung.at/betriebe/energieeffizienz-2-2026</t>
        </is>
      </c>
    </row>
    <row r="29">
      <c r="A29" s="8" t="n">
        <v>28</v>
      </c>
      <c r="B29" s="8" t="inlineStr">
        <is>
          <t>Österreich</t>
        </is>
      </c>
      <c r="C29" s="8" t="inlineStr">
        <is>
          <t>KMU.DIGITAL</t>
        </is>
      </c>
      <c r="D29" s="8" t="inlineStr">
        <is>
          <t>SME digital</t>
        </is>
      </c>
      <c r="E29" s="8" t="inlineStr">
        <is>
          <t>aws / BMWET</t>
        </is>
      </c>
      <c r="F29" s="8" t="inlineStr">
        <is>
          <t>Keines — geschlossen oder aufgehoben</t>
        </is>
      </c>
      <c r="G29" s="8" t="inlineStr">
        <is>
          <t>—</t>
        </is>
      </c>
      <c r="H29" s="8" t="inlineStr">
        <is>
          <t>—</t>
        </is>
      </c>
      <c r="I29" s="8" t="inlineStr">
        <is>
          <t>nicht angegeben</t>
        </is>
      </c>
      <c r="J29" s="8" t="inlineStr">
        <is>
          <t>—</t>
        </is>
      </c>
      <c r="K29" s="8" t="inlineStr">
        <is>
          <t>—</t>
        </is>
      </c>
      <c r="L29" s="8" t="inlineStr">
        <is>
          <t>EUR</t>
        </is>
      </c>
      <c r="M29" s="8" t="inlineStr">
        <is>
          <t>nichts angegeben</t>
        </is>
      </c>
      <c r="N29" s="11" t="inlineStr">
        <is>
          <t>BEENDET</t>
        </is>
      </c>
      <c r="O29" s="8" t="inlineStr">
        <is>
          <t>BUDGET EXHAUSTED and discontinued: "Das Budget von KMU.DIGITAL 4.0 ist vollständig ausgeschöpft" and the programme will not be continued from 2027 because of federal budget consolidation.</t>
        </is>
      </c>
      <c r="P29" s="8" t="inlineStr">
        <is>
          <t>Do not build Austrian content or a budget around it. Point prospects at the UFI schemes instead. €35 million was allocated for 2024–2026.</t>
        </is>
      </c>
      <c r="Q29" s="12" t="inlineStr">
        <is>
          <t>https://www.kmudigital.at/</t>
        </is>
      </c>
    </row>
    <row r="30">
      <c r="A30" s="8" t="n">
        <v>29</v>
      </c>
      <c r="B30" s="8" t="inlineStr">
        <is>
          <t>Schweden</t>
        </is>
      </c>
      <c r="C30" s="8" t="inlineStr">
        <is>
          <t>Klimatklivet</t>
        </is>
      </c>
      <c r="D30" s="8" t="inlineStr">
        <is>
          <t>The climate leap</t>
        </is>
      </c>
      <c r="E30" s="8" t="inlineStr">
        <is>
          <t>Naturvårdsverket</t>
        </is>
      </c>
      <c r="F30" s="8" t="inlineStr">
        <is>
          <t>Zuschuss</t>
        </is>
      </c>
      <c r="G30" s="8" t="inlineStr">
        <is>
          <t>Local climate investments under Förordning (2015:517) and GBER Chapter 1 and Articles 36–41, 46–49, 56 and 56a–c. Whether control, monitoring or measuring systems and software are eligible was not stated on the pages read.</t>
        </is>
      </c>
      <c r="H30" s="8" t="inlineStr">
        <is>
          <t>aid intensity not stated on the pages read; de minimis awards capped at €300,000 over three years</t>
        </is>
      </c>
      <c r="I30" s="8" t="inlineStr">
        <is>
          <t>nicht angegeben</t>
        </is>
      </c>
      <c r="J30" s="8" t="inlineStr">
        <is>
          <t>nicht angegeben</t>
        </is>
      </c>
      <c r="K30" s="8" t="inlineStr">
        <is>
          <t>nicht angegeben</t>
        </is>
      </c>
      <c r="L30" s="8" t="inlineStr">
        <is>
          <t>EUR</t>
        </is>
      </c>
      <c r="M30" s="8" t="inlineStr">
        <is>
          <t>nichts angegeben</t>
        </is>
      </c>
      <c r="N30" s="11" t="inlineStr">
        <is>
          <t>GESCHLOSSEN</t>
        </is>
      </c>
      <c r="O30" s="8" t="inlineStr">
        <is>
          <t>The 2026 open rounds closed on 4 September 2026. Next open round (preliminary): 22 February – 5 March 2027.</t>
        </is>
      </c>
      <c r="P30" s="8" t="inlineStr">
        <is>
          <t>NOT VERIFIED: maximum aid intensity by company size, minimum and maximum grants, and the eligibility of monitoring systems. Do not quote a Swedish aid intensity without a further source.</t>
        </is>
      </c>
      <c r="Q30" s="12" t="inlineStr">
        <is>
          <t>https://www.naturvardsverket.se/amnesomraden/klimatomstallningen/klimatklivet/klimatklivets-ansokningsomgangar/</t>
        </is>
      </c>
    </row>
    <row r="31">
      <c r="A31" s="8" t="n">
        <v>30</v>
      </c>
      <c r="B31" s="8" t="inlineStr">
        <is>
          <t>Schweden</t>
        </is>
      </c>
      <c r="C31" s="8" t="inlineStr">
        <is>
          <t>Energisteget / energikartläggningsstöd</t>
        </is>
      </c>
      <c r="D31" s="8" t="inlineStr">
        <is>
          <t>Energy step / energy-audit support</t>
        </is>
      </c>
      <c r="E31" s="8" t="inlineStr">
        <is>
          <t>Energimyndigheten</t>
        </is>
      </c>
      <c r="F31" s="8" t="inlineStr">
        <is>
          <t>Keines — geschlossen oder aufgehoben</t>
        </is>
      </c>
      <c r="G31" s="8" t="inlineStr">
        <is>
          <t>—</t>
        </is>
      </c>
      <c r="H31" s="8" t="inlineStr">
        <is>
          <t>—</t>
        </is>
      </c>
      <c r="I31" s="8" t="inlineStr">
        <is>
          <t>nicht angegeben</t>
        </is>
      </c>
      <c r="J31" s="8" t="inlineStr">
        <is>
          <t>—</t>
        </is>
      </c>
      <c r="K31" s="8" t="inlineStr">
        <is>
          <t>—</t>
        </is>
      </c>
      <c r="L31" s="8" t="inlineStr">
        <is>
          <t>EUR</t>
        </is>
      </c>
      <c r="M31" s="8" t="inlineStr">
        <is>
          <t>nichts angegeben</t>
        </is>
      </c>
      <c r="N31" s="11" t="inlineStr">
        <is>
          <t>NICHT VERIFIZIERT</t>
        </is>
      </c>
      <c r="O31" s="8" t="inlineStr">
        <is>
          <t>Both Energimyndigheten URLs returned 404 on 22 September 2026. APPEAR DISCONTINUED — presumed closed, not confirmed closed.</t>
        </is>
      </c>
      <c r="P31" s="8" t="inlineStr">
        <is>
          <t>Confirm with Energimyndigheten before relying on it either way. The open calls read on the agency’s own list on 22 September 2026 were all in energy preparedness, heavy-vehicle charging and academic research — none relevant to factory monitoring.</t>
        </is>
      </c>
      <c r="Q31" s="12" t="inlineStr">
        <is>
          <t>https://www.energimyndigheten.se/utlysningar/</t>
        </is>
      </c>
    </row>
    <row r="32">
      <c r="A32" s="8" t="n">
        <v>31</v>
      </c>
      <c r="B32" s="8" t="inlineStr">
        <is>
          <t>Dänemark</t>
        </is>
      </c>
      <c r="C32" s="8" t="inlineStr">
        <is>
          <t>Erhvervspuljen (Erhvervstilskud til energieffektiviseringer)</t>
        </is>
      </c>
      <c r="D32" s="8" t="inlineStr">
        <is>
          <t>Business pool for energy efficiency and CO₂ reduction</t>
        </is>
      </c>
      <c r="E32" s="8" t="inlineStr">
        <is>
          <t>Energistyrelsen</t>
        </is>
      </c>
      <c r="F32" s="8" t="inlineStr">
        <is>
          <t>Zuschuss</t>
        </is>
      </c>
      <c r="G32" s="8" t="inlineStr">
        <is>
          <t>External advisory services, necessary installation components and labour, for documented energy savings. Beneficiaries are non-public companies carrying out energy-saving projects.</t>
        </is>
      </c>
      <c r="H32" s="8" t="inlineStr">
        <is>
          <t>up to 60% (statens-tilskudspuljer.dk) or up to 50% (Virksomhedsguiden) — official sources disagree. The grant is calculated at DKK 1,000 per tonne of CO₂ or 20 øre per kWh saved, ×1.25 for fossil conversion</t>
        </is>
      </c>
      <c r="I32" s="9" t="n">
        <v>0.5</v>
      </c>
      <c r="J32" s="8" t="inlineStr">
        <is>
          <t>—</t>
        </is>
      </c>
      <c r="K32" s="8" t="inlineStr">
        <is>
          <t>nicht angegeben</t>
        </is>
      </c>
      <c r="L32" s="8" t="inlineStr">
        <is>
          <t>DKK</t>
        </is>
      </c>
      <c r="M32" s="8" t="inlineStr">
        <is>
          <t>nichts angegeben</t>
        </is>
      </c>
      <c r="N32" s="11" t="inlineStr">
        <is>
          <t>NICHT VERIFIZIERT</t>
        </is>
      </c>
      <c r="O32" s="8" t="inlineStr">
        <is>
          <t>The official portal shows the pool reopening on 2 March 2026, but the same passage also refers to closing "no later than November 2025" — internally inconsistent as read. The 2026 round status is UNCLEAR. Energistyrelsen’s own site could not be fetched (robots.txt timeout).</t>
        </is>
      </c>
      <c r="P32" s="8" t="inlineStr">
        <is>
          <t>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c r="Q32" s="12" t="inlineStr">
        <is>
          <t>https://www.statens-tilskudspuljer.dk/klima-energi-og-forsyningsministeriet/energistyrelsen/20</t>
        </is>
      </c>
    </row>
    <row r="33">
      <c r="A33" s="8" t="n">
        <v>32</v>
      </c>
      <c r="B33" s="8" t="inlineStr">
        <is>
          <t>Dänemark</t>
        </is>
      </c>
      <c r="C33" s="8" t="inlineStr">
        <is>
          <t>SMV:Digital (rådgivertilskud)</t>
        </is>
      </c>
      <c r="D33" s="8" t="inlineStr">
        <is>
          <t>SME Digital advisory grant</t>
        </is>
      </c>
      <c r="E33" s="8" t="inlineStr">
        <is>
          <t>Erhvervsstyrelsen / Virksomhedsguiden</t>
        </is>
      </c>
      <c r="F33" s="8" t="inlineStr">
        <is>
          <t>Zuschuss</t>
        </is>
      </c>
      <c r="G33" s="8" t="inlineStr">
        <is>
          <t>Advisory services only — analysing, preparing, planning or following up. Technology purchases, licences and implementation work are NOT eligible.</t>
        </is>
      </c>
      <c r="H33" s="8" t="inlineStr">
        <is>
          <t>50% (1:1 co-financing)</t>
        </is>
      </c>
      <c r="I33" s="9" t="n">
        <v>0.5</v>
      </c>
      <c r="J33" s="8" t="inlineStr">
        <is>
          <t>—</t>
        </is>
      </c>
      <c r="K33" s="10" t="n">
        <v>150000</v>
      </c>
      <c r="L33" s="8" t="inlineStr">
        <is>
          <t>DKK</t>
        </is>
      </c>
      <c r="M33" s="8" t="inlineStr">
        <is>
          <t>den Förderbetrag</t>
        </is>
      </c>
      <c r="N33" s="11" t="inlineStr">
        <is>
          <t>OFFEN</t>
        </is>
      </c>
      <c r="O33" s="8" t="inlineStr">
        <is>
          <t>Next round 9 November 2026 09:00 – 16 November 2026 23:55. DKK 15 million, supporting roughly 150 companies.</t>
        </is>
      </c>
      <c r="P33" s="8" t="inlineStr">
        <is>
          <t>Maximum DKK 50,000 for cybersecurity, digital marketing and simple ERP. Maximum eligible expense DKK 300,000. Eligibility: at least 2 full-time equivalents; SME definition applies.</t>
        </is>
      </c>
      <c r="Q33" s="12" t="inlineStr">
        <is>
          <t>https://virksomhedsguiden.dk/content/ydelser/digitalisering-raadgivertilskud/00f2ddc0-76bb-4cb8-b15c-989ed1228c3d/</t>
        </is>
      </c>
    </row>
    <row r="34">
      <c r="A34" s="8" t="n">
        <v>33</v>
      </c>
      <c r="B34" s="8" t="inlineStr">
        <is>
          <t>Finnland</t>
        </is>
      </c>
      <c r="C34" s="8" t="inlineStr">
        <is>
          <t>Energiatuki</t>
        </is>
      </c>
      <c r="D34" s="8" t="inlineStr">
        <is>
          <t>Energy aid</t>
        </is>
      </c>
      <c r="E34" s="8" t="inlineStr">
        <is>
          <t>Business Finland</t>
        </is>
      </c>
      <c r="F34" s="8" t="inlineStr">
        <is>
          <t>Zuschuss</t>
        </is>
      </c>
      <c r="G34" s="8" t="inlineStr">
        <is>
          <t>Energy-efficiency and renewable-energy investments, and audits and surveys. Applicants of all sizes; residential apartment buildings, farms, fishing companies and state-funded organisations are excluded.</t>
        </is>
      </c>
      <c r="H34" s="8" t="inlineStr">
        <is>
          <t>energy efficiency 20% inside an energiatehokkuussopimus, 25% via an ESCO, 15% without an agreement; renewable energy typically 15–30%; Motiva-type audits 50% with an agreement, 40% without; in-depth surveys 40%</t>
        </is>
      </c>
      <c r="I34" s="9" t="n">
        <v>0.15</v>
      </c>
      <c r="J34" s="10" t="n">
        <v>10000</v>
      </c>
      <c r="K34" s="10" t="n">
        <v>5000000</v>
      </c>
      <c r="L34" s="8" t="inlineStr">
        <is>
          <t>EUR</t>
        </is>
      </c>
      <c r="M34" s="8" t="inlineStr">
        <is>
          <t>förderfähige Kosten</t>
        </is>
      </c>
      <c r="N34" s="11" t="inlineStr">
        <is>
          <t>OFFEN</t>
        </is>
      </c>
      <c r="O34" s="8" t="inlineStr">
        <is>
          <t>OPEN, continuous application ("jatkuva haku"). No 2026 deadline.</t>
        </is>
      </c>
      <c r="P34" s="8" t="inlineStr">
        <is>
          <t>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c r="Q34" s="12" t="inlineStr">
        <is>
          <t>https://www.businessfinland.fi/suomalaisille-asiakkaille/palvelut/rahoitus/energiatuki</t>
        </is>
      </c>
    </row>
    <row r="35">
      <c r="A35" s="8" t="n">
        <v>34</v>
      </c>
      <c r="B35" s="8" t="inlineStr">
        <is>
          <t>Schweiz</t>
        </is>
      </c>
      <c r="C35" s="8" t="inlineStr">
        <is>
          <t>ProKilowatt — Programme</t>
        </is>
      </c>
      <c r="D35" s="8" t="inlineStr">
        <is>
          <t>ProKilowatt, programme route</t>
        </is>
      </c>
      <c r="E35" s="8" t="inlineStr">
        <is>
          <t>Swiss Federal Office of Energy (SFOE/BFE)</t>
        </is>
      </c>
      <c r="F35" s="8" t="inlineStr">
        <is>
          <t>Zuschuss</t>
        </is>
      </c>
      <c r="G35" s="8" t="inlineStr">
        <is>
          <t>Efficiency programmes submitted by engineering firms and industry associations rather than by an individual factory.</t>
        </is>
      </c>
      <c r="H35" s="8" t="inlineStr">
        <is>
          <t>max 30% of investment costs</t>
        </is>
      </c>
      <c r="I35" s="9" t="n">
        <v>0.3</v>
      </c>
      <c r="J35" s="10" t="n">
        <v>150000</v>
      </c>
      <c r="K35" s="10" t="n">
        <v>3000000</v>
      </c>
      <c r="L35" s="8" t="inlineStr">
        <is>
          <t>CHF</t>
        </is>
      </c>
      <c r="M35" s="8" t="inlineStr">
        <is>
          <t>förderfähige Kosten</t>
        </is>
      </c>
      <c r="N35" s="11" t="inlineStr">
        <is>
          <t>GESCHLOSSEN</t>
        </is>
      </c>
      <c r="O35" s="8" t="inlineStr">
        <is>
          <t>The 2026 programme deadline was 1 May 2026. Budget at least CHF 30m; the overall ProKilowatt budget is CHF 70m a year.</t>
        </is>
      </c>
      <c r="P35" s="8" t="inlineStr">
        <is>
          <t>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c r="Q35" s="12" t="inlineStr">
        <is>
          <t>https://pubdb.bfe.admin.ch/de/publication/download/12353</t>
        </is>
      </c>
    </row>
    <row r="36">
      <c r="A36" s="8" t="n">
        <v>35</v>
      </c>
      <c r="B36" s="8" t="inlineStr">
        <is>
          <t>Schweiz</t>
        </is>
      </c>
      <c r="C36" s="8" t="inlineStr">
        <is>
          <t>ProKilowatt — Projekte</t>
        </is>
      </c>
      <c r="D36" s="8" t="inlineStr">
        <is>
          <t>ProKilowatt, project route</t>
        </is>
      </c>
      <c r="E36" s="8" t="inlineStr">
        <is>
          <t>Swiss Federal Office of Energy (SFOE/BFE)</t>
        </is>
      </c>
      <c r="F36" s="8" t="inlineStr">
        <is>
          <t>Zuschuss</t>
        </is>
      </c>
      <c r="G36" s="8" t="inlineStr">
        <is>
          <t>Individual efficiency projects submitted through the competitive tender.</t>
        </is>
      </c>
      <c r="H36" s="8" t="inlineStr">
        <is>
          <t>not stated on the SFOE page</t>
        </is>
      </c>
      <c r="I36" s="8" t="inlineStr">
        <is>
          <t>nicht angegeben</t>
        </is>
      </c>
      <c r="J36" s="8" t="inlineStr">
        <is>
          <t>nicht angegeben</t>
        </is>
      </c>
      <c r="K36" s="10" t="n">
        <v>6000000</v>
      </c>
      <c r="L36" s="8" t="inlineStr">
        <is>
          <t>CHF</t>
        </is>
      </c>
      <c r="M36" s="8" t="inlineStr">
        <is>
          <t>den Förderbetrag</t>
        </is>
      </c>
      <c r="N36" s="11" t="inlineStr">
        <is>
          <t>OFFEN</t>
        </is>
      </c>
      <c r="O36" s="8" t="inlineStr">
        <is>
          <t>Submission window 3 November 2025 – 1 November 2026.</t>
        </is>
      </c>
      <c r="P36" s="8" t="inlineStr">
        <is>
          <t>NOT VERIFIED: the project-route funding rate. The 30% figure belongs to the programme route in the row above, not to this one — do not carry it across.</t>
        </is>
      </c>
      <c r="Q36" s="12" t="inlineStr">
        <is>
          <t>https://www.bfe.admin.ch/bfe/en/home/promotion/energy-efficiency/competitive-calls-for-tenders-prokilowatt.html/</t>
        </is>
      </c>
    </row>
    <row r="37">
      <c r="A37" s="8" t="n">
        <v>36</v>
      </c>
      <c r="B37" s="8" t="inlineStr">
        <is>
          <t>Türkei</t>
        </is>
      </c>
      <c r="C37" s="8" t="inlineStr">
        <is>
          <t>KOBİ Dijital Dönüşüm Destek Programı</t>
        </is>
      </c>
      <c r="D37" s="8" t="inlineStr">
        <is>
          <t>SME digital transformation support</t>
        </is>
      </c>
      <c r="E37" s="8" t="inlineStr">
        <is>
          <t>KOSGEB (EBRD-funded)</t>
        </is>
      </c>
      <c r="F37" s="8" t="inlineStr">
        <is>
          <t>Darlehen — Zinsen gedeckt</t>
        </is>
      </c>
      <c r="G37" s="8" t="inlineStr">
        <is>
          <t>Machinery, equipment, software and hardware — new items only. NACE Section C (manufacturing) only; micro enterprises are excluded.</t>
        </is>
      </c>
      <c r="H37" s="8" t="inlineStr">
        <is>
          <t>KOSGEB pays the interest on a partner-bank loan, non-repayable; the loan itself is repayable</t>
        </is>
      </c>
      <c r="I37" s="8" t="inlineStr">
        <is>
          <t>nicht angegeben</t>
        </is>
      </c>
      <c r="J37" s="10" t="n">
        <v>1000000</v>
      </c>
      <c r="K37" s="10" t="n">
        <v>20000000</v>
      </c>
      <c r="L37" s="8" t="inlineStr">
        <is>
          <t>TRY</t>
        </is>
      </c>
      <c r="M37" s="8" t="inlineStr">
        <is>
          <t>das Darlehen oder die Investition</t>
        </is>
      </c>
      <c r="N37" s="11" t="inlineStr">
        <is>
          <t>OFFEN</t>
        </is>
      </c>
      <c r="O37" s="8" t="inlineStr">
        <is>
          <t>ACTIVE. Listed under active supports; application form revision dated 11.05.2026. Maximum credit term 36 months with an optional 6-month grace period; programme period 24 months. Partner banks: TEB, İş Bankası, Yapı Kredi.</t>
        </is>
      </c>
      <c r="P37" s="8" t="inlineStr">
        <is>
          <t>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c r="Q37" s="12" t="inlineStr">
        <is>
          <t>https://www.kosgeb.gov.tr/site/tr/genel/destekdetay/9144/kobi-dijital-donusum-destek-programi</t>
        </is>
      </c>
    </row>
    <row r="38">
      <c r="A38" s="8" t="n">
        <v>37</v>
      </c>
      <c r="B38" s="8" t="inlineStr">
        <is>
          <t>Türkei</t>
        </is>
      </c>
      <c r="C38" s="8" t="inlineStr">
        <is>
          <t>Kapasite Geliştirme Destek Programı</t>
        </is>
      </c>
      <c r="D38" s="8" t="inlineStr">
        <is>
          <t>Capacity development support programme</t>
        </is>
      </c>
      <c r="E38" s="8" t="inlineStr">
        <is>
          <t>KOSGEB</t>
        </is>
      </c>
      <c r="F38" s="8" t="inlineStr">
        <is>
          <t>Darlehen — Zinsen gedeckt</t>
        </is>
      </c>
      <c r="G38" s="8" t="inlineStr">
        <is>
          <t>Personnel, machinery, software, services (training, consultancy, certification, test, marketing, design, intellectual property) and working capital. Eligible NACE: C, 61, 62, 63, 72.</t>
        </is>
      </c>
      <c r="H38" s="8" t="inlineStr">
        <is>
          <t>non-repayable 20-point financing support on a bank loan, plus a non-repayable element of 1,000,000 TL</t>
        </is>
      </c>
      <c r="I38" s="8" t="inlineStr">
        <is>
          <t>nicht angegeben</t>
        </is>
      </c>
      <c r="J38" s="8" t="inlineStr">
        <is>
          <t>—</t>
        </is>
      </c>
      <c r="K38" s="10" t="n">
        <v>20000000</v>
      </c>
      <c r="L38" s="8" t="inlineStr">
        <is>
          <t>TRY</t>
        </is>
      </c>
      <c r="M38" s="8" t="inlineStr">
        <is>
          <t>das Darlehen oder die Investition</t>
        </is>
      </c>
      <c r="N38" s="11" t="inlineStr">
        <is>
          <t>GESCHLOSSEN</t>
        </is>
      </c>
      <c r="O38" s="8" t="inlineStr">
        <is>
          <t>ACTIVE programme, window closed. 2026 Period 3 ran 22 August – 15 September 2026; Period 1 ran 3–28 February and Period 2 6–30 June. A further window is expected but was not announced as at 22 September 2026.</t>
        </is>
      </c>
      <c r="P38" s="8" t="inlineStr">
        <is>
          <t>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c r="Q38" s="12" t="inlineStr">
        <is>
          <t>https://www.kosgeb.gov.tr/site/tr/genel/destekdetay/9200/kapasite-gelistirme-destek-programi</t>
        </is>
      </c>
    </row>
    <row r="39">
      <c r="A39" s="8" t="n">
        <v>38</v>
      </c>
      <c r="B39" s="8" t="inlineStr">
        <is>
          <t>Türkei</t>
        </is>
      </c>
      <c r="C39" s="8" t="inlineStr">
        <is>
          <t>Yeşil Sanayi Destek Programı – Sanayide Temiz ve Döngüsel Ekonomi</t>
        </is>
      </c>
      <c r="D39" s="8" t="inlineStr">
        <is>
          <t>Green industry – clean and circular economy in manufacturing</t>
        </is>
      </c>
      <c r="E39" s="8" t="inlineStr">
        <is>
          <t>KOSGEB (World Bank)</t>
        </is>
      </c>
      <c r="F39" s="8" t="inlineStr">
        <is>
          <t>Zuschuss</t>
        </is>
      </c>
      <c r="G39" s="8" t="inlineStr">
        <is>
          <t>Personnel, machinery and equipment, SOFTWARE and service procurement, for energy efficiency, water efficiency, raw-material efficiency, waste recycling, industrial symbiosis and circular business models. Uniquely among the KOSGEB grant lines it funds software and services as well as hardware.</t>
        </is>
      </c>
      <c r="H39" s="8" t="inlineStr">
        <is>
          <t>70% (80–90% in named earthquake provinces)</t>
        </is>
      </c>
      <c r="I39" s="9" t="n">
        <v>0.7</v>
      </c>
      <c r="J39" s="8" t="inlineStr">
        <is>
          <t>—</t>
        </is>
      </c>
      <c r="K39" s="10" t="n">
        <v>4000000</v>
      </c>
      <c r="L39" s="8" t="inlineStr">
        <is>
          <t>TRY</t>
        </is>
      </c>
      <c r="M39" s="8" t="inlineStr">
        <is>
          <t>den Förderbetrag</t>
        </is>
      </c>
      <c r="N39" s="11" t="inlineStr">
        <is>
          <t>NICHT VERIFIZIERT</t>
        </is>
      </c>
      <c r="O39" s="8" t="inlineStr">
        <is>
          <t>Programme live and on KOSGEB’s active list; the 2026 call status is NOT VERIFIED — the only proje teklif çağrısı documents located are dated 2023 and 2024.</t>
        </is>
      </c>
      <c r="P39" s="8" t="inlineStr">
        <is>
          <t>Verify that a 2026 call is open before telling anyone to apply. Funded by the World Bank Türkiye Yeşil Sanayi Projesi.</t>
        </is>
      </c>
      <c r="Q39" s="12" t="inlineStr">
        <is>
          <t>https://www.kosgeb.gov.tr/site/tr/genel/destekdetay/9022/yesil-sanayi-destek-programi</t>
        </is>
      </c>
    </row>
    <row r="40">
      <c r="A40" s="8" t="n">
        <v>39</v>
      </c>
      <c r="B40" s="8" t="inlineStr">
        <is>
          <t>Türkei</t>
        </is>
      </c>
      <c r="C40" s="8" t="inlineStr">
        <is>
          <t>Yeşil Sanayi Destek Programı – güneş enerjisi yatırımları</t>
        </is>
      </c>
      <c r="D40" s="8" t="inlineStr">
        <is>
          <t>Green industry – solar investment</t>
        </is>
      </c>
      <c r="E40" s="8" t="inlineStr">
        <is>
          <t>KOSGEB (World Bank)</t>
        </is>
      </c>
      <c r="F40" s="8" t="inlineStr">
        <is>
          <t>Zuschuss</t>
        </is>
      </c>
      <c r="G40" s="8" t="inlineStr">
        <is>
          <t>Machinery and equipment. Project duration 8–12 months.</t>
        </is>
      </c>
      <c r="H40" s="8" t="inlineStr">
        <is>
          <t>60% (80–90% in named earthquake provinces)</t>
        </is>
      </c>
      <c r="I40" s="9" t="n">
        <v>0.6</v>
      </c>
      <c r="J40" s="8" t="inlineStr">
        <is>
          <t>—</t>
        </is>
      </c>
      <c r="K40" s="10" t="n">
        <v>14000000</v>
      </c>
      <c r="L40" s="8" t="inlineStr">
        <is>
          <t>TRY</t>
        </is>
      </c>
      <c r="M40" s="8" t="inlineStr">
        <is>
          <t>den Förderbetrag</t>
        </is>
      </c>
      <c r="N40" s="11" t="inlineStr">
        <is>
          <t>NICHT VERIFIZIERT</t>
        </is>
      </c>
      <c r="O40" s="8" t="inlineStr">
        <is>
          <t>Programme live; the 2026 call status is NOT VERIFIED (see the row above).</t>
        </is>
      </c>
      <c r="P40" s="8" t="inlineStr">
        <is>
          <t>Listed for completeness: solar investment, not a route for monitoring.</t>
        </is>
      </c>
      <c r="Q40" s="12" t="inlineStr">
        <is>
          <t>https://www.kosgeb.gov.tr/site/tr/genel/destekdetay/9022/yesil-sanayi-destek-programi</t>
        </is>
      </c>
    </row>
    <row r="41">
      <c r="A41" s="8" t="n">
        <v>40</v>
      </c>
      <c r="B41" s="8" t="inlineStr">
        <is>
          <t>Türkei</t>
        </is>
      </c>
      <c r="C41" s="8" t="inlineStr">
        <is>
          <t>TÜBİTAK 1501 Sanayi Ar-Ge Destek Programı</t>
        </is>
      </c>
      <c r="D41" s="8" t="inlineStr">
        <is>
          <t>Industrial R&amp;D support programme</t>
        </is>
      </c>
      <c r="E41" s="8" t="inlineStr">
        <is>
          <t>TÜBİTAK</t>
        </is>
      </c>
      <c r="F41" s="8" t="inlineStr">
        <is>
          <t>Zuschuss</t>
        </is>
      </c>
      <c r="G41" s="8" t="inlineStr">
        <is>
          <t>Development of a product or process technology — NOT the purchase of an off-the-shelf monitoring system. The right instrument for a manufacturer building its own data-driven process capability, or for an integrator developing on top of a platform.</t>
        </is>
      </c>
      <c r="H41" s="8" t="inlineStr">
        <is>
          <t>75% for an organisation’s first five supported projects; 60% from the sixth onwards</t>
        </is>
      </c>
      <c r="I41" s="9" t="n">
        <v>0.6</v>
      </c>
      <c r="J41" s="8" t="inlineStr">
        <is>
          <t>—</t>
        </is>
      </c>
      <c r="K41" s="10" t="n">
        <v>20000000</v>
      </c>
      <c r="L41" s="8" t="inlineStr">
        <is>
          <t>TRY</t>
        </is>
      </c>
      <c r="M41" s="8" t="inlineStr">
        <is>
          <t>den Förderbetrag</t>
        </is>
      </c>
      <c r="N41" s="11" t="inlineStr">
        <is>
          <t>OFFEN</t>
        </is>
      </c>
      <c r="O41" s="8" t="inlineStr">
        <is>
          <t>OPEN. 2026-2 call opened 20 July 2026; organisation-level pre-registration deadline 22 October 2026; call closes 26 October 2026. Duration 24 months, extendable to 36.</t>
        </is>
      </c>
      <c r="P41" s="8" t="inlineStr">
        <is>
          <t>The 2026-2 call text restricts applicants to SMEs, which contradicts the long-standing framing of 1501 as the large-firm programme. Quote the call text, not the old framing. Maximum two proposals per organisation per call period, counted across 1501 and 1507 combined.</t>
        </is>
      </c>
      <c r="Q41" s="12" t="inlineStr">
        <is>
          <t>https://tubitak.gov.tr/tr/duyuru/1501-sanayi-ar-ge-destek-programi-ve-1507-kobi-ar-ge-baslangic-destek-programi-2026-yili-2-cagrilari-acildi</t>
        </is>
      </c>
    </row>
    <row r="42">
      <c r="A42" s="8" t="n">
        <v>41</v>
      </c>
      <c r="B42" s="8" t="inlineStr">
        <is>
          <t>Türkei</t>
        </is>
      </c>
      <c r="C42" s="8" t="inlineStr">
        <is>
          <t>TÜBİTAK 1507 KOBİ Ar-Ge Başlangıç Destek Programı</t>
        </is>
      </c>
      <c r="D42" s="8" t="inlineStr">
        <is>
          <t>SME R&amp;D start-up support programme</t>
        </is>
      </c>
      <c r="E42" s="8" t="inlineStr">
        <is>
          <t>TÜBİTAK</t>
        </is>
      </c>
      <c r="F42" s="8" t="inlineStr">
        <is>
          <t>Zuschuss</t>
        </is>
      </c>
      <c r="G42" s="8" t="inlineStr">
        <is>
          <t>SME-only, capital companies only. R&amp;D projects, not system purchases.</t>
        </is>
      </c>
      <c r="H42" s="8" t="inlineStr">
        <is>
          <t>75% (programme page)</t>
        </is>
      </c>
      <c r="I42" s="9" t="n">
        <v>0.75</v>
      </c>
      <c r="J42" s="8" t="inlineStr">
        <is>
          <t>—</t>
        </is>
      </c>
      <c r="K42" s="10" t="n">
        <v>3000000</v>
      </c>
      <c r="L42" s="8" t="inlineStr">
        <is>
          <t>TRY</t>
        </is>
      </c>
      <c r="M42" s="8" t="inlineStr">
        <is>
          <t>förderfähige Kosten</t>
        </is>
      </c>
      <c r="N42" s="11" t="inlineStr">
        <is>
          <t>OFFEN</t>
        </is>
      </c>
      <c r="O42" s="8" t="inlineStr">
        <is>
          <t>UPCOMING. 2026-2 applications 9–11 November 2026; 2026-1 closed 30 March 2026.</t>
        </is>
      </c>
      <c r="P42" s="8" t="inlineStr">
        <is>
          <t>NOT VERIFIED against the call text: the 75% rate, the 3,000,000 TL project budget cap and the 18-month duration come from TÜBİTAK’s English programme page; the 2026 call text does not restate them.</t>
        </is>
      </c>
      <c r="Q42" s="12" t="inlineStr">
        <is>
          <t>https://tubitak.gov.tr/en/funds/industrial/national-support-programs/1507-tubitak-sme-rd-start-support-program</t>
        </is>
      </c>
    </row>
    <row r="43">
      <c r="A43" s="8" t="n">
        <v>42</v>
      </c>
      <c r="B43" s="8" t="inlineStr">
        <is>
          <t>Türkei</t>
        </is>
      </c>
      <c r="C43" s="8" t="inlineStr">
        <is>
          <t>Yatırım Teşvik Belgesi (Karar 9903)</t>
        </is>
      </c>
      <c r="D43" s="8" t="inlineStr">
        <is>
          <t>Investment incentive certificate</t>
        </is>
      </c>
      <c r="E43" s="8" t="inlineStr">
        <is>
          <t>Sanayi ve Teknoloji Bakanlığı</t>
        </is>
      </c>
      <c r="F43" s="8" t="inlineStr">
        <is>
          <t>Steuer- und Abgabenpaket</t>
        </is>
      </c>
      <c r="G43" s="8" t="inlineStr">
        <is>
          <t>Customs duty exemption, VAT exemption, tax reduction, interest or profit-share support, machinery support and land allocation; regional support adds employer social-security premium support. Stratejik Hamle explicitly names enerji verimliliği and dijital dönüşüm.</t>
        </is>
      </c>
      <c r="H43" s="8" t="inlineStr">
        <is>
          <t>yatırıma katkı 50% / vergi indirimi 60% (Teknoloji Hamlesi and Yerel Kalkınma Hamlesi); 40%/60% Strateji̇k Hamle; 30%/60% Öncelikli; 20%/60% Hedef — SECONDARY sources</t>
        </is>
      </c>
      <c r="I43" s="8" t="inlineStr">
        <is>
          <t>nicht angegeben</t>
        </is>
      </c>
      <c r="J43" s="10" t="n">
        <v>6000000</v>
      </c>
      <c r="K43" s="8" t="inlineStr">
        <is>
          <t>nicht angegeben</t>
        </is>
      </c>
      <c r="L43" s="8" t="inlineStr">
        <is>
          <t>TRY</t>
        </is>
      </c>
      <c r="M43" s="8" t="inlineStr">
        <is>
          <t>das Darlehen oder die Investition</t>
        </is>
      </c>
      <c r="N43" s="11" t="inlineStr">
        <is>
          <t>OFFEN</t>
        </is>
      </c>
      <c r="O43" s="8" t="inlineStr">
        <is>
          <t>IN FORCE since Resmî Gazete 30.05.2025, No. 32915. Minimum fixed investment 12,000,000 TL in Regions 1–2 and 6,000,000 TL elsewhere; Stratejik Hamle needs 100,000,000 TL for high-technology products and 200,000,000 TL otherwise.</t>
        </is>
      </c>
      <c r="P43" s="8" t="inlineStr">
        <is>
          <t>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c r="Q43" s="12" t="inlineStr">
        <is>
          <t>https://www.resmigazete.gov.tr/eskiler/2025/06/20250621-14.htm</t>
        </is>
      </c>
    </row>
    <row r="44">
      <c r="A44" s="8" t="n">
        <v>43</v>
      </c>
      <c r="B44" s="8" t="inlineStr">
        <is>
          <t>Türkei</t>
        </is>
      </c>
      <c r="C44" s="8" t="inlineStr">
        <is>
          <t>VAP — Verimlilik Artırıcı Proje</t>
        </is>
      </c>
      <c r="D44" s="8" t="inlineStr">
        <is>
          <t>Efficiency-increasing project support</t>
        </is>
      </c>
      <c r="E44" s="8" t="inlineStr">
        <is>
          <t>Enerji ve Tabii Kaynaklar Bakanlığı</t>
        </is>
      </c>
      <c r="F44" s="8" t="inlineStr">
        <is>
          <t>Zuschuss</t>
        </is>
      </c>
      <c r="G44" s="8" t="inlineStr">
        <is>
          <t>Efficiency projects. The Usul ve Esaslar is framed around equipment replacement and does NOT separately name measurement, monitoring or automation systems — a metering layer qualifies as a costed component of a project that delivers the required saving.</t>
        </is>
      </c>
      <c r="H44" s="8" t="inlineStr">
        <is>
          <t>max 30% of project cost (Yönetmelik Md.16)</t>
        </is>
      </c>
      <c r="I44" s="9" t="n">
        <v>0.3</v>
      </c>
      <c r="J44" s="8" t="inlineStr">
        <is>
          <t>—</t>
        </is>
      </c>
      <c r="K44" s="10" t="n">
        <v>15000000</v>
      </c>
      <c r="L44" s="8" t="inlineStr">
        <is>
          <t>TRY</t>
        </is>
      </c>
      <c r="M44" s="8" t="inlineStr">
        <is>
          <t>den Förderbetrag</t>
        </is>
      </c>
      <c r="N44" s="11" t="inlineStr">
        <is>
          <t>NICHT VERIFIZIERT</t>
        </is>
      </c>
      <c r="O44" s="8" t="inlineStr">
        <is>
          <t>Legal basis in force; the 2026 call window is NOT VERIFIED. There is no fixed annual window (Md. 6): the Presidency may take applications once, several times, or continuously.</t>
        </is>
      </c>
      <c r="P44" s="8" t="inlineStr">
        <is>
          <t>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c r="Q44" s="12" t="inlineStr">
        <is>
          <t>https://www.mevzuat.gov.tr/File/GeneratePdf?mevzuatNo=15437&amp;mevzuatTur=KurumVeKurulusYonetmeligi&amp;mevzuatTertip=5</t>
        </is>
      </c>
    </row>
    <row r="45">
      <c r="A45" s="8" t="n">
        <v>44</v>
      </c>
      <c r="B45" s="8" t="inlineStr">
        <is>
          <t>Türkei</t>
        </is>
      </c>
      <c r="C45" s="8" t="inlineStr">
        <is>
          <t>Enerji/karbon yoğunluğu azaltma desteği</t>
        </is>
      </c>
      <c r="D45" s="8" t="inlineStr">
        <is>
          <t>Energy and carbon intensity reduction support</t>
        </is>
      </c>
      <c r="E45" s="8" t="inlineStr">
        <is>
          <t>Enerji ve Tabii Kaynaklar Bakanlığı</t>
        </is>
      </c>
      <c r="F45" s="8" t="inlineStr">
        <is>
          <t>Zuschuss</t>
        </is>
      </c>
      <c r="G45" s="8" t="inlineStr">
        <is>
          <t>Support paid on the reference year’s energy expenditure for applicants that reduce energy or carbon intensity or specific energy consumption against ministry criteria.</t>
        </is>
      </c>
      <c r="H45" s="8" t="inlineStr">
        <is>
          <t>max 30% of the reference year’s energy expenditure (Yönetmelik Md.16)</t>
        </is>
      </c>
      <c r="I45" s="9" t="n">
        <v>0.3</v>
      </c>
      <c r="J45" s="8" t="inlineStr">
        <is>
          <t>—</t>
        </is>
      </c>
      <c r="K45" s="10" t="n">
        <v>10000000</v>
      </c>
      <c r="L45" s="8" t="inlineStr">
        <is>
          <t>TRY</t>
        </is>
      </c>
      <c r="M45" s="8" t="inlineStr">
        <is>
          <t>den Förderbetrag</t>
        </is>
      </c>
      <c r="N45" s="11" t="inlineStr">
        <is>
          <t>NICHT VERIFIZIERT</t>
        </is>
      </c>
      <c r="O45" s="8" t="inlineStr">
        <is>
          <t>Legal basis in force; call status NOT VERIFIED. The ministry’s live list of support windows is disallowed by robots.txt and could not be read.</t>
        </is>
      </c>
      <c r="P45" s="8" t="inlineStr">
        <is>
          <t>The base is your energy spend, not the project cost — enter the energy spend in the Budget sheet if you model this one.</t>
        </is>
      </c>
      <c r="Q45" s="12" t="inlineStr">
        <is>
          <t>https://www.mevzuat.gov.tr/File/GeneratePdf?mevzuatNo=15437&amp;mevzuatTur=KurumVeKurulusYonetmeligi&amp;mevzuatTertip=5</t>
        </is>
      </c>
    </row>
    <row r="46">
      <c r="A46" s="8" t="n">
        <v>45</v>
      </c>
      <c r="B46" s="8" t="inlineStr">
        <is>
          <t>Türkei</t>
        </is>
      </c>
      <c r="C46" s="8" t="inlineStr">
        <is>
          <t>Model Fabrika / Yetkinlik ve Dijital Dönüşüm Merkezi</t>
        </is>
      </c>
      <c r="D46" s="8" t="inlineStr">
        <is>
          <t>Model factory / competence and digital transformation centre</t>
        </is>
      </c>
      <c r="E46" s="8" t="inlineStr">
        <is>
          <t>Sanayi ve Teknoloji Bakanlığı and the chambers</t>
        </is>
      </c>
      <c r="F46" s="8" t="inlineStr">
        <is>
          <t>Leistung, kein Geld</t>
        </is>
      </c>
      <c r="G46" s="8" t="inlineStr">
        <is>
          <t>Öğren &amp; Dönüş (learn on a live line, then apply it in your own plant with coaching), experiential training, YODA lean maturity assessment, and DDX+ digital-transformation maturity evaluation with a roadmap and pilot implementations.</t>
        </is>
      </c>
      <c r="H46" s="8" t="inlineStr">
        <is>
          <t>service, not cash</t>
        </is>
      </c>
      <c r="I46" s="8" t="inlineStr">
        <is>
          <t>nicht angegeben</t>
        </is>
      </c>
      <c r="J46" s="8" t="inlineStr">
        <is>
          <t>—</t>
        </is>
      </c>
      <c r="K46" s="8" t="inlineStr">
        <is>
          <t>—</t>
        </is>
      </c>
      <c r="L46" s="8" t="inlineStr">
        <is>
          <t>TRY</t>
        </is>
      </c>
      <c r="M46" s="8" t="inlineStr">
        <is>
          <t>nichts angegeben</t>
        </is>
      </c>
      <c r="N46" s="11" t="inlineStr">
        <is>
          <t>OFFEN</t>
        </is>
      </c>
      <c r="O46" s="8" t="inlineStr">
        <is>
          <t>12 model factories in operation, target 16 by the end of 2027 (Minister, 28 July 2026).</t>
        </is>
      </c>
      <c r="P46" s="8" t="inlineStr">
        <is>
          <t>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c r="Q46" s="12" t="inlineStr">
        <is>
          <t>https://www.modelfabrika.org/</t>
        </is>
      </c>
    </row>
    <row r="47">
      <c r="A47" s="8" t="n">
        <v>46</v>
      </c>
      <c r="B47" s="8" t="inlineStr">
        <is>
          <t>Türkei</t>
        </is>
      </c>
      <c r="C47" s="8" t="inlineStr">
        <is>
          <t>İşletme Geliştirme Destek Programı (İGDP)</t>
        </is>
      </c>
      <c r="D47" s="8" t="inlineStr">
        <is>
          <t>Business development support programme</t>
        </is>
      </c>
      <c r="E47" s="8" t="inlineStr">
        <is>
          <t>KOSGEB</t>
        </is>
      </c>
      <c r="F47" s="8" t="inlineStr">
        <is>
          <t>Keines — geschlossen oder aufgehoben</t>
        </is>
      </c>
      <c r="G47" s="8" t="inlineStr">
        <is>
          <t>—</t>
        </is>
      </c>
      <c r="H47" s="8" t="inlineStr">
        <is>
          <t>—</t>
        </is>
      </c>
      <c r="I47" s="8" t="inlineStr">
        <is>
          <t>nicht angegeben</t>
        </is>
      </c>
      <c r="J47" s="8" t="inlineStr">
        <is>
          <t>—</t>
        </is>
      </c>
      <c r="K47" s="8" t="inlineStr">
        <is>
          <t>—</t>
        </is>
      </c>
      <c r="L47" s="8" t="inlineStr">
        <is>
          <t>TRY</t>
        </is>
      </c>
      <c r="M47" s="8" t="inlineStr">
        <is>
          <t>nichts angegeben</t>
        </is>
      </c>
      <c r="N47" s="11" t="inlineStr">
        <is>
          <t>BEENDET</t>
        </is>
      </c>
      <c r="O47" s="8" t="inlineStr">
        <is>
          <t>DISCONTINUED — filed by KOSGEB under "Yürürlükten Kaldırılan Destekler" (repealed supports).</t>
        </is>
      </c>
      <c r="P47" s="8" t="inlineStr">
        <is>
          <t>Still widely quoted by Turkish consultant and vendor pages: Model Fabrika 100,000 TL at 60%, Dijital Dönüşüm Danışmanlığı 20,000 TL at 100%, energy-efficient motor 80,000 TL. Those line items went away with the programme. Do not quote them as current.</t>
        </is>
      </c>
      <c r="Q47" s="12" t="inlineStr">
        <is>
          <t>https://www.kosgeb.gov.tr/site/tr/genel/destekler/3/destekler</t>
        </is>
      </c>
    </row>
    <row r="48">
      <c r="A48" s="8" t="n">
        <v>47</v>
      </c>
      <c r="B48" s="8" t="inlineStr">
        <is>
          <t>Türkei</t>
        </is>
      </c>
      <c r="C48" s="8" t="inlineStr">
        <is>
          <t>KOBİ Teknoyatırım (Teknolojik Ürün Yatırım)</t>
        </is>
      </c>
      <c r="D48" s="8" t="inlineStr">
        <is>
          <t>SME techno-investment support</t>
        </is>
      </c>
      <c r="E48" s="8" t="inlineStr">
        <is>
          <t>KOSGEB</t>
        </is>
      </c>
      <c r="F48" s="8" t="inlineStr">
        <is>
          <t>Keines — geschlossen oder aufgehoben</t>
        </is>
      </c>
      <c r="G48" s="8" t="inlineStr">
        <is>
          <t>Machinery and software, under the rules of 11 May 2023 (60%; 2,000,000 TL low and mid-low technology, 10,000,000 TL mid-high and high technology).</t>
        </is>
      </c>
      <c r="H48" s="8" t="inlineStr">
        <is>
          <t>repealed</t>
        </is>
      </c>
      <c r="I48" s="8" t="inlineStr">
        <is>
          <t>nicht angegeben</t>
        </is>
      </c>
      <c r="J48" s="8" t="inlineStr">
        <is>
          <t>—</t>
        </is>
      </c>
      <c r="K48" s="8" t="inlineStr">
        <is>
          <t>—</t>
        </is>
      </c>
      <c r="L48" s="8" t="inlineStr">
        <is>
          <t>TRY</t>
        </is>
      </c>
      <c r="M48" s="8" t="inlineStr">
        <is>
          <t>nichts angegeben</t>
        </is>
      </c>
      <c r="N48" s="11" t="inlineStr">
        <is>
          <t>BEENDET</t>
        </is>
      </c>
      <c r="O48" s="8" t="inlineStr">
        <is>
          <t>DISCONTINUED — filed by KOSGEB under "Yürürlükten Kaldırılan Destekler".</t>
        </is>
      </c>
      <c r="P48" s="8" t="inlineStr">
        <is>
          <t>Kept because, with İGDP, it is the programme most often quoted in Turkish content as if it were live. The live manufacturing-digitalisation route is the KOBİ Dijital Dönüşüm loan, not a grant.</t>
        </is>
      </c>
      <c r="Q48" s="12" t="inlineStr">
        <is>
          <t>https://www.kosgeb.gov.tr/site/tr/genel/destekler/3/destekler</t>
        </is>
      </c>
    </row>
    <row r="49">
      <c r="A49" s="8" t="n">
        <v>48</v>
      </c>
      <c r="B49" s="8" t="inlineStr">
        <is>
          <t>Türkei</t>
        </is>
      </c>
      <c r="C49" s="8" t="inlineStr">
        <is>
          <t>Teknoloji Odaklı Sanayi Hamlesi (HAMLE)</t>
        </is>
      </c>
      <c r="D49" s="8" t="inlineStr">
        <is>
          <t>Technology-focused industrial move programme</t>
        </is>
      </c>
      <c r="E49" s="8" t="inlineStr">
        <is>
          <t>Sanayi ve Teknoloji Bakanlığı</t>
        </is>
      </c>
      <c r="F49" s="8" t="inlineStr">
        <is>
          <t>Steuer- und Abgabenpaket</t>
        </is>
      </c>
      <c r="G49" s="8" t="inlineStr">
        <is>
          <t>A bundle of KOSGEB, TÜBİTAK and investment-incentive support.</t>
        </is>
      </c>
      <c r="H49" s="8" t="inlineStr">
        <is>
          <t>not established</t>
        </is>
      </c>
      <c r="I49" s="8" t="inlineStr">
        <is>
          <t>nicht angegeben</t>
        </is>
      </c>
      <c r="J49" s="8" t="inlineStr">
        <is>
          <t>—</t>
        </is>
      </c>
      <c r="K49" s="8" t="inlineStr">
        <is>
          <t>—</t>
        </is>
      </c>
      <c r="L49" s="8" t="inlineStr">
        <is>
          <t>TRY</t>
        </is>
      </c>
      <c r="M49" s="8" t="inlineStr">
        <is>
          <t>nichts angegeben</t>
        </is>
      </c>
      <c r="N49" s="11" t="inlineStr">
        <is>
          <t>NICHT VERIFIZIERT</t>
        </is>
      </c>
      <c r="O49" s="8" t="inlineStr">
        <is>
          <t>NOT VERIFIED — the call-plan page is robots.txt-blocked and sanayi.gov.tr rejected the request. No open-call information could be established.</t>
        </is>
      </c>
      <c r="P49" s="8" t="inlineStr">
        <is>
          <t>Do not quote rates, ceilings or windows for this programme.</t>
        </is>
      </c>
      <c r="Q49" s="12" t="inlineStr">
        <is>
          <t>https://www.hamle.gov.tr/</t>
        </is>
      </c>
    </row>
    <row r="50">
      <c r="A50" s="8" t="n">
        <v>49</v>
      </c>
      <c r="B50" s="8" t="inlineStr">
        <is>
          <t>Türkei</t>
        </is>
      </c>
      <c r="C50" s="8" t="inlineStr">
        <is>
          <t>Teknolojik Ürün Yatırım Destek Programı (TÜYDP)</t>
        </is>
      </c>
      <c r="D50" s="8" t="inlineStr">
        <is>
          <t>Technological product investment support programme</t>
        </is>
      </c>
      <c r="E50" s="8" t="inlineStr">
        <is>
          <t>Sanayi ve Teknoloji Bakanlığı</t>
        </is>
      </c>
      <c r="F50" s="8" t="inlineStr">
        <is>
          <t>Steuer- und Abgabenpaket</t>
        </is>
      </c>
      <c r="G50" s="8" t="inlineStr">
        <is>
          <t>Investment support for products derived from R&amp;D results.</t>
        </is>
      </c>
      <c r="H50" s="8" t="inlineStr">
        <is>
          <t>not established</t>
        </is>
      </c>
      <c r="I50" s="8" t="inlineStr">
        <is>
          <t>nicht angegeben</t>
        </is>
      </c>
      <c r="J50" s="8" t="inlineStr">
        <is>
          <t>—</t>
        </is>
      </c>
      <c r="K50" s="8" t="inlineStr">
        <is>
          <t>—</t>
        </is>
      </c>
      <c r="L50" s="8" t="inlineStr">
        <is>
          <t>TRY</t>
        </is>
      </c>
      <c r="M50" s="8" t="inlineStr">
        <is>
          <t>nichts angegeben</t>
        </is>
      </c>
      <c r="N50" s="11" t="inlineStr">
        <is>
          <t>NICHT VERIFIZIERT</t>
        </is>
      </c>
      <c r="O50" s="8" t="inlineStr">
        <is>
          <t>NOT VERIFIED — the governing Yönetmelik (RG 29 April 2014, No. 28986, amended 22 March 2022) exists, but no 2026 call, rate or ceiling was found.</t>
        </is>
      </c>
      <c r="P50" s="8" t="inlineStr">
        <is>
          <t>Do not quote rates for this programme.</t>
        </is>
      </c>
      <c r="Q50" s="12" t="inlineStr">
        <is>
          <t>https://www.resmigazete.gov.tr/</t>
        </is>
      </c>
    </row>
    <row r="52">
      <c r="C52" s="13" t="inlineStr">
        <is>
          <t>Wo die Quelle eine Spanne angibt, verwendet das Budgetblatt den niedrigsten veröffentlichten Satz. Die vollständige Spanne steht in der Spalte Satz.</t>
        </is>
      </c>
    </row>
  </sheetData>
  <autoFilter ref="A1:Q50"/>
  <conditionalFormatting sqref="N2:N50">
    <cfRule type="cellIs" priority="1" operator="equal" dxfId="0">
      <formula>"GESCHLOSSEN"</formula>
    </cfRule>
    <cfRule type="cellIs" priority="2" operator="equal" dxfId="0">
      <formula>"BEENDET"</formula>
    </cfRule>
    <cfRule type="cellIs" priority="3" operator="equal" dxfId="0">
      <formula>"NICHT VERIFIZIERT"</formula>
    </cfRule>
    <cfRule type="cellIs" priority="4" operator="equal" dxfId="0">
      <formula>"PAUSIERT"</formula>
    </cfRule>
    <cfRule type="cellIs" priority="5" operator="equal" dxfId="1">
      <formula>"OFFEN"</formula>
    </cfRule>
    <cfRule type="cellIs" priority="6" operator="equal" dxfId="1">
      <formula>"DAUERHAFT"</formula>
    </cfRule>
  </conditionalFormatting>
  <hyperlinks>
    <hyperlink xmlns:r="http://schemas.openxmlformats.org/officeDocument/2006/relationships" ref="Q2" r:id="rId1"/>
    <hyperlink xmlns:r="http://schemas.openxmlformats.org/officeDocument/2006/relationships" ref="Q3" r:id="rId2"/>
    <hyperlink xmlns:r="http://schemas.openxmlformats.org/officeDocument/2006/relationships" ref="Q4" r:id="rId3"/>
    <hyperlink xmlns:r="http://schemas.openxmlformats.org/officeDocument/2006/relationships" ref="Q5" r:id="rId4"/>
    <hyperlink xmlns:r="http://schemas.openxmlformats.org/officeDocument/2006/relationships" ref="Q6" r:id="rId5"/>
    <hyperlink xmlns:r="http://schemas.openxmlformats.org/officeDocument/2006/relationships" ref="Q7" r:id="rId6"/>
    <hyperlink xmlns:r="http://schemas.openxmlformats.org/officeDocument/2006/relationships" ref="Q8" r:id="rId7"/>
    <hyperlink xmlns:r="http://schemas.openxmlformats.org/officeDocument/2006/relationships" ref="Q9" r:id="rId8"/>
    <hyperlink xmlns:r="http://schemas.openxmlformats.org/officeDocument/2006/relationships" ref="Q10" r:id="rId9"/>
    <hyperlink xmlns:r="http://schemas.openxmlformats.org/officeDocument/2006/relationships" ref="Q11" r:id="rId10"/>
    <hyperlink xmlns:r="http://schemas.openxmlformats.org/officeDocument/2006/relationships" ref="Q12" r:id="rId11"/>
    <hyperlink xmlns:r="http://schemas.openxmlformats.org/officeDocument/2006/relationships" ref="Q13" r:id="rId12"/>
    <hyperlink xmlns:r="http://schemas.openxmlformats.org/officeDocument/2006/relationships" ref="Q14" r:id="rId13"/>
    <hyperlink xmlns:r="http://schemas.openxmlformats.org/officeDocument/2006/relationships" ref="Q15" r:id="rId14"/>
    <hyperlink xmlns:r="http://schemas.openxmlformats.org/officeDocument/2006/relationships" ref="Q16" r:id="rId15"/>
    <hyperlink xmlns:r="http://schemas.openxmlformats.org/officeDocument/2006/relationships" ref="Q17" r:id="rId16"/>
    <hyperlink xmlns:r="http://schemas.openxmlformats.org/officeDocument/2006/relationships" ref="Q18" r:id="rId17"/>
    <hyperlink xmlns:r="http://schemas.openxmlformats.org/officeDocument/2006/relationships" ref="Q19" r:id="rId18"/>
    <hyperlink xmlns:r="http://schemas.openxmlformats.org/officeDocument/2006/relationships" ref="Q20" r:id="rId19"/>
    <hyperlink xmlns:r="http://schemas.openxmlformats.org/officeDocument/2006/relationships" ref="Q21" r:id="rId20"/>
    <hyperlink xmlns:r="http://schemas.openxmlformats.org/officeDocument/2006/relationships" ref="Q22" r:id="rId21"/>
    <hyperlink xmlns:r="http://schemas.openxmlformats.org/officeDocument/2006/relationships" ref="Q23" r:id="rId22"/>
    <hyperlink xmlns:r="http://schemas.openxmlformats.org/officeDocument/2006/relationships" ref="Q24" r:id="rId23"/>
    <hyperlink xmlns:r="http://schemas.openxmlformats.org/officeDocument/2006/relationships" ref="Q25" r:id="rId24"/>
    <hyperlink xmlns:r="http://schemas.openxmlformats.org/officeDocument/2006/relationships" ref="Q26" r:id="rId25"/>
    <hyperlink xmlns:r="http://schemas.openxmlformats.org/officeDocument/2006/relationships" ref="Q27" r:id="rId26"/>
    <hyperlink xmlns:r="http://schemas.openxmlformats.org/officeDocument/2006/relationships" ref="Q28" r:id="rId27"/>
    <hyperlink xmlns:r="http://schemas.openxmlformats.org/officeDocument/2006/relationships" ref="Q29" r:id="rId28"/>
    <hyperlink xmlns:r="http://schemas.openxmlformats.org/officeDocument/2006/relationships" ref="Q30" r:id="rId29"/>
    <hyperlink xmlns:r="http://schemas.openxmlformats.org/officeDocument/2006/relationships" ref="Q31" r:id="rId30"/>
    <hyperlink xmlns:r="http://schemas.openxmlformats.org/officeDocument/2006/relationships" ref="Q32" r:id="rId31"/>
    <hyperlink xmlns:r="http://schemas.openxmlformats.org/officeDocument/2006/relationships" ref="Q33" r:id="rId32"/>
    <hyperlink xmlns:r="http://schemas.openxmlformats.org/officeDocument/2006/relationships" ref="Q34" r:id="rId33"/>
    <hyperlink xmlns:r="http://schemas.openxmlformats.org/officeDocument/2006/relationships" ref="Q35" r:id="rId34"/>
    <hyperlink xmlns:r="http://schemas.openxmlformats.org/officeDocument/2006/relationships" ref="Q36" r:id="rId35"/>
    <hyperlink xmlns:r="http://schemas.openxmlformats.org/officeDocument/2006/relationships" ref="Q37" r:id="rId36"/>
    <hyperlink xmlns:r="http://schemas.openxmlformats.org/officeDocument/2006/relationships" ref="Q38" r:id="rId37"/>
    <hyperlink xmlns:r="http://schemas.openxmlformats.org/officeDocument/2006/relationships" ref="Q39" r:id="rId38"/>
    <hyperlink xmlns:r="http://schemas.openxmlformats.org/officeDocument/2006/relationships" ref="Q40" r:id="rId39"/>
    <hyperlink xmlns:r="http://schemas.openxmlformats.org/officeDocument/2006/relationships" ref="Q41" r:id="rId40"/>
    <hyperlink xmlns:r="http://schemas.openxmlformats.org/officeDocument/2006/relationships" ref="Q42" r:id="rId41"/>
    <hyperlink xmlns:r="http://schemas.openxmlformats.org/officeDocument/2006/relationships" ref="Q43" r:id="rId42"/>
    <hyperlink xmlns:r="http://schemas.openxmlformats.org/officeDocument/2006/relationships" ref="Q44" r:id="rId43"/>
    <hyperlink xmlns:r="http://schemas.openxmlformats.org/officeDocument/2006/relationships" ref="Q45" r:id="rId44"/>
    <hyperlink xmlns:r="http://schemas.openxmlformats.org/officeDocument/2006/relationships" ref="Q46" r:id="rId45"/>
    <hyperlink xmlns:r="http://schemas.openxmlformats.org/officeDocument/2006/relationships" ref="Q47" r:id="rId46"/>
    <hyperlink xmlns:r="http://schemas.openxmlformats.org/officeDocument/2006/relationships" ref="Q48" r:id="rId47"/>
    <hyperlink xmlns:r="http://schemas.openxmlformats.org/officeDocument/2006/relationships" ref="Q49" r:id="rId48"/>
    <hyperlink xmlns:r="http://schemas.openxmlformats.org/officeDocument/2006/relationships" ref="Q50" r:id="rId49"/>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3"/>
  <sheetViews>
    <sheetView showGridLines="0" workbookViewId="0">
      <selection activeCell="A1" sqref="A1"/>
    </sheetView>
  </sheetViews>
  <sheetFormatPr baseColWidth="8" defaultRowHeight="15"/>
  <cols>
    <col width="58" customWidth="1" min="1" max="1"/>
    <col width="34" customWidth="1" min="2" max="2"/>
    <col width="22" customWidth="1" min="3" max="3"/>
    <col width="14" customWidth="1" min="4" max="4"/>
    <col width="26" customWidth="1" min="5" max="5"/>
    <col width="20" customWidth="1" min="6" max="6"/>
    <col width="46" customWidth="1" min="7" max="7"/>
  </cols>
  <sheetData>
    <row r="1">
      <c r="A1" s="1" t="inlineStr">
        <is>
          <t>Budget</t>
        </is>
      </c>
    </row>
    <row r="2">
      <c r="A2" s="4" t="inlineStr">
        <is>
          <t>Wählen Sie ein Programm, tragen Sie Ihre Kostenpositionen ein und lesen Sie Förderbetrag, Nettokosten und effektive Förderquote ab. Jede Zahl hier ist eine Formel, die Sie nachvollziehen können.</t>
        </is>
      </c>
    </row>
    <row r="4">
      <c r="A4" s="3" t="inlineStr">
        <is>
          <t>Programm</t>
        </is>
      </c>
      <c r="B4" s="14" t="inlineStr">
        <is>
          <t>EEW Modul 3 – MSR, Sensorik und Energiemanagement-Software</t>
        </is>
      </c>
      <c r="C4" t="inlineStr">
        <is>
          <t>← aus der Auswahlliste wählen</t>
        </is>
      </c>
    </row>
    <row r="5">
      <c r="A5" t="inlineStr">
        <is>
          <t>Land</t>
        </is>
      </c>
      <c r="B5" s="15">
        <f>INDEX('Programme'!$B$2:$B$50,MATCH($B$4,'Programme'!$C$2:$C$50,0))</f>
        <v/>
      </c>
    </row>
    <row r="6">
      <c r="A6" t="inlineStr">
        <is>
          <t>Instrument</t>
        </is>
      </c>
      <c r="B6" s="15">
        <f>INDEX('Programme'!$F$2:$F$50,MATCH($B$4,'Programme'!$C$2:$C$50,0))</f>
        <v/>
      </c>
    </row>
    <row r="7">
      <c r="A7" t="inlineStr">
        <is>
          <t>Status zum 22. September 2026</t>
        </is>
      </c>
      <c r="B7" s="15">
        <f>INDEX('Programme'!$N$2:$N$50,MATCH($B$4,'Programme'!$C$2:$C$50,0))</f>
        <v/>
      </c>
    </row>
    <row r="8">
      <c r="A8" t="inlineStr">
        <is>
          <t>Satz aus dem Blatt Programme</t>
        </is>
      </c>
      <c r="B8" s="16">
        <f>INDEX('Programme'!$I$2:$I$50,MATCH($B$4,'Programme'!$C$2:$C$50,0))</f>
        <v/>
      </c>
    </row>
    <row r="9">
      <c r="A9" t="inlineStr">
        <is>
          <t>Satz, den Sie stattdessen modellieren wollen (optional)</t>
        </is>
      </c>
      <c r="B9" s="17" t="n"/>
      <c r="C9" s="4" t="inlineStr">
        <is>
          <t>Nutzen Sie dies, wenn die Quelle eine Spanne angibt oder Ihre Größenklasse einen anderen Satz erhält.</t>
        </is>
      </c>
    </row>
    <row r="10">
      <c r="A10" s="3" t="inlineStr">
        <is>
          <t>Unten verwendeter Satz</t>
        </is>
      </c>
      <c r="B10" s="18">
        <f>IF(ISNUMBER($B$9),$B$9,IF(ISNUMBER($B$8),$B$8,""))</f>
        <v/>
      </c>
    </row>
    <row r="11">
      <c r="A11" t="inlineStr">
        <is>
          <t>Mindestbetrag (wie veröffentlicht)</t>
        </is>
      </c>
      <c r="B11" s="19">
        <f>INDEX('Programme'!$J$2:$J$50,MATCH($B$4,'Programme'!$C$2:$C$50,0))</f>
        <v/>
      </c>
    </row>
    <row r="12">
      <c r="A12" t="inlineStr">
        <is>
          <t>Höchstbetrag (wie veröffentlicht)</t>
        </is>
      </c>
      <c r="B12" s="19">
        <f>INDEX('Programme'!$K$2:$K$50,MATCH($B$4,'Programme'!$C$2:$C$50,0))</f>
        <v/>
      </c>
    </row>
    <row r="13">
      <c r="A13" t="inlineStr">
        <is>
          <t>Der Höchstbetrag deckelt</t>
        </is>
      </c>
      <c r="B13" s="15">
        <f>INDEX('Programme'!$M$2:$M$50,MATCH($B$4,'Programme'!$C$2:$C$50,0))</f>
        <v/>
      </c>
    </row>
    <row r="14">
      <c r="A14" t="inlineStr">
        <is>
          <t>Währung</t>
        </is>
      </c>
      <c r="B14" s="15">
        <f>INDEX('Programme'!$L$2:$L$50,MATCH($B$4,'Programme'!$C$2:$C$50,0))</f>
        <v/>
      </c>
    </row>
    <row r="15">
      <c r="A15" t="inlineStr">
        <is>
          <t>Ihr Körperschaftsteuersatz</t>
        </is>
      </c>
      <c r="B15" s="17" t="n"/>
      <c r="C15" s="4" t="inlineStr">
        <is>
          <t>Nur für einen zusätzlichen Steuerabzug nötig, dessen Barwert der Abzug multipliziert mit Ihrem Steuersatz ist. Dieses Paket nennt für kein Land einen Steuersatz — tragen Sie Ihren eigenen ein.</t>
        </is>
      </c>
    </row>
    <row r="16">
      <c r="A16" t="inlineStr">
        <is>
          <t>Fiktive Darlehenslaufzeit, Jahre</t>
        </is>
      </c>
      <c r="B16" s="20" t="n">
        <v>5</v>
      </c>
      <c r="C16" s="4" t="inlineStr">
        <is>
          <t>Nur für einen Zinszuschuss verwendet. Nuova Sabatini wird auf einer konventionellen fünfjährigen Laufzeit gerechnet.</t>
        </is>
      </c>
    </row>
    <row r="17">
      <c r="A17" t="inlineStr">
        <is>
          <t>Finanzierter Betrag (Darlehens- und Zinsinstrumente)</t>
        </is>
      </c>
      <c r="B17" s="21" t="n"/>
      <c r="C17" s="4" t="inlineStr">
        <is>
          <t>Leer lassen, um die gesamten Projektkosten zu verwenden.</t>
        </is>
      </c>
    </row>
    <row r="18" ht="46" customHeight="1">
      <c r="A18" t="inlineStr">
        <is>
          <t>Deckel für Hardware + Schulung als Anteil der förderfähigen Kosten</t>
        </is>
      </c>
      <c r="B18" s="22" t="n">
        <v>1</v>
      </c>
      <c r="C18" s="4" t="inlineStr">
        <is>
          <t>Tragen Sie 100 % ein, wenn Ihr Programm keinen solchen Deckel setzt. In dieser Recherche gefundene Deckel: Transizione 5.0 — Schulung ≤ 10 % der Infrastrukturinvestition, höchstens 300.000 EUR; Digitalbonus Bayern — Beratung und Schulung bis zu 50 % der förderfähigen Kosten.</t>
        </is>
      </c>
    </row>
    <row r="19" ht="70" customHeight="1">
      <c r="A19" s="3" t="inlineStr">
        <is>
          <t>Hinweise zu diesem Programm</t>
        </is>
      </c>
      <c r="B19" s="23">
        <f>INDEX('Programme'!$P$2:$P$50,MATCH($B$4,'Programme'!$C$2:$C$50,0))</f>
        <v/>
      </c>
    </row>
    <row r="21" ht="40" customHeight="1">
      <c r="A21" s="7" t="inlineStr">
        <is>
          <t>Kostenkategorie</t>
        </is>
      </c>
      <c r="B21" s="7" t="inlineStr">
        <is>
          <t>Ihre Beschreibung</t>
        </is>
      </c>
      <c r="C21" s="7" t="inlineStr">
        <is>
          <t>Betrag</t>
        </is>
      </c>
      <c r="D21" s="7" t="inlineStr">
        <is>
          <t>Förderfähig?</t>
        </is>
      </c>
      <c r="E21" s="7" t="inlineStr">
        <is>
          <t>Zählt auf den Deckel Hardware + Schulung?</t>
        </is>
      </c>
      <c r="F21" s="7" t="inlineStr">
        <is>
          <t>Förderfähiger Betrag</t>
        </is>
      </c>
    </row>
    <row r="22">
      <c r="A22" s="4" t="inlineStr">
        <is>
          <t>Monitoring-Software — Lizenzen oder Abonnement für den Projektzeitraum</t>
        </is>
      </c>
      <c r="B22" s="13" t="inlineStr">
        <is>
          <t>BEISPIEL — durch eigene Daten ersetzen</t>
        </is>
      </c>
      <c r="C22" s="21" t="n">
        <v>60000</v>
      </c>
      <c r="D22" s="14" t="inlineStr">
        <is>
          <t>Ja</t>
        </is>
      </c>
      <c r="E22" s="14" t="inlineStr">
        <is>
          <t>Nein</t>
        </is>
      </c>
      <c r="F22" s="19">
        <f>IF(D22="Ja",C22,0)</f>
        <v/>
      </c>
    </row>
    <row r="23">
      <c r="A23" s="4" t="inlineStr">
        <is>
          <t>Einführung, Konfiguration und Integration</t>
        </is>
      </c>
      <c r="B23" s="13" t="n"/>
      <c r="C23" s="21" t="n">
        <v>45000</v>
      </c>
      <c r="D23" s="14" t="inlineStr">
        <is>
          <t>Ja</t>
        </is>
      </c>
      <c r="E23" s="14" t="inlineStr">
        <is>
          <t>Nein</t>
        </is>
      </c>
      <c r="F23" s="19">
        <f>IF(D23="Ja",C23,0)</f>
        <v/>
      </c>
    </row>
    <row r="24">
      <c r="A24" s="4" t="inlineStr">
        <is>
          <t>Hardware und Sensoren — Gateways, E/A-Module, Zähler</t>
        </is>
      </c>
      <c r="B24" s="13" t="n"/>
      <c r="C24" s="21" t="n">
        <v>30000</v>
      </c>
      <c r="D24" s="14" t="inlineStr">
        <is>
          <t>Ja</t>
        </is>
      </c>
      <c r="E24" s="14" t="inlineStr">
        <is>
          <t>Ja</t>
        </is>
      </c>
      <c r="F24" s="19">
        <f>IF(D24="Ja",C24,0)</f>
        <v/>
      </c>
    </row>
    <row r="25">
      <c r="A25" s="4" t="inlineStr">
        <is>
          <t>Terminals und Bildschirme in der Fertigung</t>
        </is>
      </c>
      <c r="B25" s="13" t="n"/>
      <c r="C25" s="21" t="n">
        <v>12000</v>
      </c>
      <c r="D25" s="14" t="inlineStr">
        <is>
          <t>Ja</t>
        </is>
      </c>
      <c r="E25" s="14" t="inlineStr">
        <is>
          <t>Ja</t>
        </is>
      </c>
      <c r="F25" s="19">
        <f>IF(D25="Ja",C25,0)</f>
        <v/>
      </c>
    </row>
    <row r="26">
      <c r="A26" s="4" t="inlineStr">
        <is>
          <t>Schulung von Bedienern, Technikern und Führungskräften</t>
        </is>
      </c>
      <c r="B26" s="13" t="n"/>
      <c r="C26" s="21" t="n">
        <v>8000</v>
      </c>
      <c r="D26" s="14" t="inlineStr">
        <is>
          <t>Ja</t>
        </is>
      </c>
      <c r="E26" s="14" t="inlineStr">
        <is>
          <t>Ja</t>
        </is>
      </c>
      <c r="F26" s="19">
        <f>IF(D26="Ja",C26,0)</f>
        <v/>
      </c>
    </row>
    <row r="27">
      <c r="A27" s="4" t="inlineStr">
        <is>
          <t>Sonstiges (Projektleitung, Beratung, Reserve)</t>
        </is>
      </c>
      <c r="B27" s="13" t="n"/>
      <c r="C27" s="21" t="n">
        <v>10000</v>
      </c>
      <c r="D27" s="14" t="inlineStr">
        <is>
          <t>Ja</t>
        </is>
      </c>
      <c r="E27" s="14" t="inlineStr">
        <is>
          <t>Nein</t>
        </is>
      </c>
      <c r="F27" s="19">
        <f>IF(D27="Ja",C27,0)</f>
        <v/>
      </c>
    </row>
    <row r="29">
      <c r="A29" s="24" t="inlineStr">
        <is>
          <t>Gesamte Projektkosten</t>
        </is>
      </c>
      <c r="C29" s="19">
        <f>SUM(C22:C27)</f>
        <v/>
      </c>
    </row>
    <row r="30">
      <c r="A30" s="24" t="inlineStr">
        <is>
          <t>Förderfähige Kosten vor dem Deckel</t>
        </is>
      </c>
      <c r="C30" s="19">
        <f>SUM(F22:F27)</f>
        <v/>
      </c>
    </row>
    <row r="31">
      <c r="A31" s="24" t="inlineStr">
        <is>
          <t>Förderfähige Hardware + Schulung</t>
        </is>
      </c>
      <c r="C31" s="19">
        <f>SUMIFS(F22:F27,E22:E27,"Ja")</f>
        <v/>
      </c>
    </row>
    <row r="32">
      <c r="A32" s="24" t="inlineStr">
        <is>
          <t>Förderfähige Kosten außerhalb des Deckels</t>
        </is>
      </c>
      <c r="C32" s="19">
        <f>C30-C31</f>
        <v/>
      </c>
    </row>
    <row r="33">
      <c r="A33" s="24" t="inlineStr">
        <is>
          <t>Hardware + Schulung innerhalb des Deckels</t>
        </is>
      </c>
      <c r="C33" s="19">
        <f>IF($B$18&gt;=1,C31,MIN(C31,$B$18*C32/(1-$B$18)))</f>
        <v/>
      </c>
    </row>
    <row r="34">
      <c r="A34" s="24" t="inlineStr">
        <is>
          <t>Förderfähige Basis nach dem Deckel</t>
        </is>
      </c>
      <c r="C34" s="19">
        <f>C32+C33</f>
        <v/>
      </c>
    </row>
    <row r="35">
      <c r="A35" s="24" t="inlineStr">
        <is>
          <t>Deckelprüfung</t>
        </is>
      </c>
      <c r="C35" s="15">
        <f>IF(C33&lt;C31-0.000001,"Über dem Deckel — der Überhang wurde aus der förderfähigen Basis entfernt","Innerhalb des Deckels")</f>
        <v/>
      </c>
    </row>
    <row r="36">
      <c r="A36" s="24" t="inlineStr">
        <is>
          <t>Basis, auf der der Förderbetrag berechnet wird</t>
        </is>
      </c>
      <c r="C36" s="19">
        <f>IF(AND($B$13="förderfähige Kosten",ISNUMBER($B$12)),MIN(C34,$B$12),C34)</f>
        <v/>
      </c>
    </row>
    <row r="37">
      <c r="A37" s="24" t="inlineStr">
        <is>
          <t>Förderbetrag vor dem Höchstbetrag</t>
        </is>
      </c>
      <c r="C37" s="19">
        <f>IF($B$10="","",IF(OR($B$6="Darlehen — Zinsen gedeckt",$B$6="Leistung, kein Geld",$B$6="Keines — geschlossen oder aufgehoben",$B$6="Steuer- und Abgabenpaket"),0,IF($B$6="Zusätzlicher Steuerabzug",IF(ISNUMBER($B$15),C36*$B$10*$B$15,0),IF($B$6="Zinszuschuss",IF(ISNUMBER($B$16),IF(ISNUMBER($B$17),$B$17,C29)*$B$10*$B$16,0),C36*$B$10))))</f>
        <v/>
      </c>
    </row>
    <row r="38">
      <c r="A38" s="24" t="inlineStr">
        <is>
          <t>Förderbetrag</t>
        </is>
      </c>
      <c r="C38" s="25">
        <f>IF(C37="","",IF(AND($B$13="den Förderbetrag",ISNUMBER($B$12)),MIN(C37,$B$12),C37))</f>
        <v/>
      </c>
    </row>
    <row r="39" ht="44" customHeight="1">
      <c r="A39" s="24" t="inlineStr">
        <is>
          <t>Wie dieser Förderbetrag berechnet wurde</t>
        </is>
      </c>
      <c r="C39" s="26">
        <f>IF($B$10="","Kein Satz: die Quelle nennt keinen. Tragen Sie oben einen eigenen Satz ein, um zu modellieren.",IF(AND($B$6="Zusätzlicher Steuerabzug",NOT(ISNUMBER($B$15))),"Ein zusätzlicher Steuerabzug ist den Abzug multipliziert mit Ihrem Steuersatz wert. Tragen Sie oben Ihren Körperschaftsteuersatz ein.",IF($B$6="Zinszuschuss","Zinszuschuss. Dies ist die undiskontierte Obergrenze: finanzierter Betrag × Satz × Laufzeit. Die bewilligende Stelle rechnet auf einem Tilgungsplan, der tatsächliche Zuschuss fällt daher niedriger aus, und ihre Berechnung geht vor.",IF(OR($B$6="Darlehen — Zinsen gedeckt",$B$6="Leistung, kein Geld",$B$6="Keines — geschlossen oder aufgehoben",$B$6="Steuer- und Abgabenpaket"),"Die Förderung ist ein Darlehen, dessen Zinsen gedeckt werden, kein Zuschuss. Es gibt keinen Förderbetrag zu berechnen; modellieren Sie die vermiedenen Zinsen gesondert.",IF(AND($B$13="den Förderbetrag",ISNUMBER($B$12),C37&gt;$B$12),"Auf den veröffentlichten Höchstbetrag gedeckelt.",IF($B$6="Zusätzlicher Steuerabzug","Basis × Satz × Ihr Steuersatz.","Basis × Satz."))))))</f>
        <v/>
      </c>
    </row>
    <row r="40">
      <c r="A40" s="24" t="inlineStr">
        <is>
          <t>Ihre Nettokosten</t>
        </is>
      </c>
      <c r="C40" s="25">
        <f>IF(ISNUMBER(C38),C29-C38,"")</f>
        <v/>
      </c>
    </row>
    <row r="41">
      <c r="A41" s="24" t="inlineStr">
        <is>
          <t>Effektive Förderquote</t>
        </is>
      </c>
      <c r="C41" s="18">
        <f>IF(AND(ISNUMBER(C38),C29&gt;0),C38/C29,"")</f>
        <v/>
      </c>
    </row>
    <row r="42">
      <c r="A42" s="24" t="inlineStr">
        <is>
          <t>Mindestbetragsprüfung</t>
        </is>
      </c>
      <c r="C42" s="15">
        <f>IF(NOT(ISNUMBER($B$11)),"—",IF(NOT(ISNUMBER(C38)),"—",IF(C38&gt;=$B$11,"Über dem veröffentlichten Mindestbetrag","Unter dem veröffentlichten Mindestbetrag")))</f>
        <v/>
      </c>
    </row>
    <row r="43">
      <c r="A43" s="24" t="inlineStr">
        <is>
          <t>Statusprüfung</t>
        </is>
      </c>
      <c r="C43" s="15">
        <f>IF(OR($B$7="OFFEN",$B$7="DAUERHAFT"),"Offen am 22. September 2026 — prüfen Sie dennoch den laufenden Aufruf","Dieses Programm ist nicht offen — die Zahl oben ist nur eine Planungsgröße")</f>
        <v/>
      </c>
    </row>
  </sheetData>
  <mergeCells count="8">
    <mergeCell ref="B19:G19"/>
    <mergeCell ref="C16:G16"/>
    <mergeCell ref="C18:G18"/>
    <mergeCell ref="C15:G15"/>
    <mergeCell ref="A2:G2"/>
    <mergeCell ref="C39:G39"/>
    <mergeCell ref="C9:G9"/>
    <mergeCell ref="C17:G17"/>
  </mergeCells>
  <conditionalFormatting sqref="C35">
    <cfRule type="cellIs" priority="1" operator="equal" dxfId="0">
      <formula>"Über dem Deckel — der Überhang wurde aus der förderfähigen Basis entfernt"</formula>
    </cfRule>
    <cfRule type="cellIs" priority="2" operator="equal" dxfId="1">
      <formula>"Innerhalb des Deckels"</formula>
    </cfRule>
  </conditionalFormatting>
  <conditionalFormatting sqref="C42">
    <cfRule type="cellIs" priority="3" operator="equal" dxfId="0">
      <formula>"Unter dem veröffentlichten Mindestbetrag"</formula>
    </cfRule>
    <cfRule type="cellIs" priority="4" operator="equal" dxfId="1">
      <formula>"Über dem veröffentlichten Mindestbetrag"</formula>
    </cfRule>
  </conditionalFormatting>
  <conditionalFormatting sqref="C43">
    <cfRule type="cellIs" priority="5" operator="equal" dxfId="0">
      <formula>"Dieses Programm ist nicht offen — die Zahl oben ist nur eine Planungsgröße"</formula>
    </cfRule>
    <cfRule type="cellIs" priority="6" operator="equal" dxfId="1">
      <formula>"Offen am 22. September 2026 — prüfen Sie dennoch den laufenden Aufruf"</formula>
    </cfRule>
  </conditionalFormatting>
  <conditionalFormatting sqref="B7">
    <cfRule type="cellIs" priority="7" operator="notEqual" dxfId="2">
      <formula>"OFFEN"</formula>
    </cfRule>
  </conditionalFormatting>
  <dataValidations count="2">
    <dataValidation sqref="B4" showDropDown="0" showInputMessage="0" showErrorMessage="0" allowBlank="0" type="list">
      <formula1>='Programme'!$C$2:$C$50</formula1>
    </dataValidation>
    <dataValidation sqref="D22 D23 D24 D25 D26 D27 E22 E23 E24 E25 E26 E27" showDropDown="0" showInputMessage="0" showErrorMessage="0" allowBlank="0" type="list">
      <formula1>"Ja,Nein"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23"/>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5" customWidth="1" min="1" max="1"/>
    <col width="52" customWidth="1" min="2" max="2"/>
    <col width="86" customWidth="1" min="3" max="3"/>
    <col width="16" customWidth="1" min="4" max="4"/>
    <col width="34" customWidth="1" min="5" max="5"/>
    <col width="26" customWidth="1" min="6" max="6"/>
    <col width="16" customWidth="1" min="7" max="7"/>
    <col width="14" customWidth="1" min="8" max="8"/>
    <col width="12" customWidth="1" min="9" max="9"/>
  </cols>
  <sheetData>
    <row r="1" ht="40" customHeight="1">
      <c r="A1" s="7" t="inlineStr">
        <is>
          <t>#</t>
        </is>
      </c>
      <c r="B1" s="7" t="inlineStr">
        <is>
          <t>Bedingung</t>
        </is>
      </c>
      <c r="C1" s="7" t="inlineStr">
        <is>
          <t>Warum sie über einen Antrag entscheidet und woher sie kommt</t>
        </is>
      </c>
      <c r="D1" s="7" t="inlineStr">
        <is>
          <t>Ihre Antwort</t>
        </is>
      </c>
      <c r="E1" s="7" t="inlineStr">
        <is>
          <t>Nachweis, den Sie halten</t>
        </is>
      </c>
      <c r="F1" s="7" t="inlineStr">
        <is>
          <t>Wo er liegt</t>
        </is>
      </c>
      <c r="G1" s="7" t="inlineStr">
        <is>
          <t>Verantwortlich</t>
        </is>
      </c>
      <c r="H1" s="7" t="inlineStr">
        <is>
          <t>Geprüft am</t>
        </is>
      </c>
      <c r="I1" s="7" t="inlineStr">
        <is>
          <t>Merker</t>
        </is>
      </c>
    </row>
    <row r="2" ht="46" customHeight="1">
      <c r="A2" t="n">
        <v>1</v>
      </c>
      <c r="B2" s="4" t="inlineStr">
        <is>
          <t>KMU-Status nach der EU-Definition, geprüft über die gesamte Gruppe verbundener Unternehmen</t>
        </is>
      </c>
      <c r="C2" s="4" t="inlineStr">
        <is>
          <t>Die Sätze richten sich fast überall nach der Größenklasse: EEW Modul 3 zahlt 45 % klein, 35 % mittel, 25 % groß; Modul 4 schließt große Unternehmen ganz aus; der österreichische UFI-Satz bewegt sich mit 15/20/25 % nach Größe. Eine Partner- oder verbundene Beteiligung kann Sie in die nächste Klasse heben.</t>
        </is>
      </c>
      <c r="D2" s="14" t="n"/>
      <c r="E2" s="14" t="n"/>
      <c r="F2" s="14" t="n"/>
      <c r="G2" s="14" t="n"/>
      <c r="H2" s="14" t="n"/>
      <c r="I2" s="27">
        <f>IF(OR(D2="",D2="Nein",D2="Unbekannt"),"PRÜFEN","")</f>
        <v/>
      </c>
    </row>
    <row r="3" ht="46" customHeight="1">
      <c r="A3" t="n">
        <v>2</v>
      </c>
      <c r="B3" s="4" t="inlineStr">
        <is>
          <t>Sitz oder Betriebsstätte in der richtigen Region</t>
        </is>
      </c>
      <c r="C3" s="4" t="inlineStr">
        <is>
          <t>Digitalbonus Bayern verlangt eine Betriebsstätte in Bayern; MID-Digitalisierung einen Sitz in NRW; die wallonischen chèques einen Hauptsitz in Wallonien; SITCE und SICE sind NUTS-II-spezifisch.</t>
        </is>
      </c>
      <c r="D3" s="14" t="n"/>
      <c r="E3" s="14" t="n"/>
      <c r="F3" s="14" t="n"/>
      <c r="G3" s="14" t="n"/>
      <c r="H3" s="14" t="n"/>
      <c r="I3" s="27">
        <f>IF(OR(D3="",D3="Nein",D3="Unbekannt"),"PRÜFEN","")</f>
        <v/>
      </c>
    </row>
    <row r="4" ht="46" customHeight="1">
      <c r="A4" t="n">
        <v>3</v>
      </c>
      <c r="B4" s="4" t="inlineStr">
        <is>
          <t>Branche und NACE-Code förderfähig</t>
        </is>
      </c>
      <c r="C4" s="4" t="inlineStr">
        <is>
          <t>Das Digitalisierungsdarlehen der KOSGEB gilt nur für NACE-Abschnitt C und schließt Kleinstunternehmen aus. Digitalbonus Bayern schließt Freiberufler, Krankenhäuser, Landwirtschaft und öffentliche Unternehmen aus.</t>
        </is>
      </c>
      <c r="D4" s="14" t="n"/>
      <c r="E4" s="14" t="n"/>
      <c r="F4" s="14" t="n"/>
      <c r="G4" s="14" t="n"/>
      <c r="H4" s="14" t="n"/>
      <c r="I4" s="27">
        <f>IF(OR(D4="",D4="Nein",D4="Unbekannt"),"PRÜFEN","")</f>
        <v/>
      </c>
    </row>
    <row r="5" ht="46" customHeight="1">
      <c r="A5" t="n">
        <v>4</v>
      </c>
      <c r="B5" s="4" t="inlineStr">
        <is>
          <t>Schwellen für Kleinstunternehmen, Beschäftigte und Umsatz</t>
        </is>
      </c>
      <c r="C5" s="4" t="inlineStr">
        <is>
          <t>Digitalbonus Bayern: weniger als 50 Beschäftigte und höchstens 10 Mio. EUR Umsatz oder Bilanzsumme. SMV:Digital: mindestens 2 Vollzeitäquivalente.</t>
        </is>
      </c>
      <c r="D5" s="14" t="n"/>
      <c r="E5" s="14" t="n"/>
      <c r="F5" s="14" t="n"/>
      <c r="G5" s="14" t="n"/>
      <c r="H5" s="14" t="n"/>
      <c r="I5" s="27">
        <f>IF(OR(D5="",D5="Nein",D5="Unbekannt"),"PRÜFEN","")</f>
        <v/>
      </c>
    </row>
    <row r="6" ht="46" customHeight="1">
      <c r="A6" t="n">
        <v>5</v>
      </c>
      <c r="B6" s="4" t="inlineStr">
        <is>
          <t>De-minimis-Beihilfen der drei vorangegangenen Geschäftsjahre</t>
        </is>
      </c>
      <c r="C6" s="4" t="inlineStr">
        <is>
          <t>MID-Digitalisierung begrenzt frühere De-minimis-Beihilfen auf 300.000 EUR; Klimatklivet-Zusagen sind auf 300.000 EUR über drei Jahre gedeckelt; der flämische Vergroeningsscan läuft unter De-minimis. Sie müssen den laufenden Gesamtbetrag nennen können.</t>
        </is>
      </c>
      <c r="D6" s="14" t="n"/>
      <c r="E6" s="14" t="n"/>
      <c r="F6" s="14" t="n"/>
      <c r="G6" s="14" t="n"/>
      <c r="H6" s="14" t="n"/>
      <c r="I6" s="27">
        <f>IF(OR(D6="",D6="Nein",D6="Unbekannt"),"PRÜFEN","")</f>
        <v/>
      </c>
    </row>
    <row r="7" ht="46" customHeight="1">
      <c r="A7" t="n">
        <v>6</v>
      </c>
      <c r="B7" s="4" t="inlineStr">
        <is>
          <t>Investition der Stelle angezeigt, bevor sie eingegangen wird</t>
        </is>
      </c>
      <c r="C7" s="4" t="inlineStr">
        <is>
          <t>EIA in den Niederlanden muss der RVO vorab angezeigt werden. Das ist der mit Abstand häufigste Weg, einen niederländischen Antrag zu verlieren.</t>
        </is>
      </c>
      <c r="D7" s="14" t="n"/>
      <c r="E7" s="14" t="n"/>
      <c r="F7" s="14" t="n"/>
      <c r="G7" s="14" t="n"/>
      <c r="H7" s="14" t="n"/>
      <c r="I7" s="27">
        <f>IF(OR(D7="",D7="Nein",D7="Unbekannt"),"PRÜFEN","")</f>
        <v/>
      </c>
    </row>
    <row r="8" ht="46" customHeight="1">
      <c r="A8" t="n">
        <v>7</v>
      </c>
      <c r="B8" s="4" t="inlineStr">
        <is>
          <t>Buchung oder prenotazione vor der Investition vorgenommen</t>
        </is>
      </c>
      <c r="C8" s="4" t="inlineStr">
        <is>
          <t>Das italienische iperammortamento läuft über den GSE: prenotazione, dann Bestätigung binnen 60 Tagen nach GSE-Genehmigung, dann eine Fertigstellungsmeldung bis zum 15. November 2028.</t>
        </is>
      </c>
      <c r="D8" s="14" t="n"/>
      <c r="E8" s="14" t="n"/>
      <c r="F8" s="14" t="n"/>
      <c r="G8" s="14" t="n"/>
      <c r="H8" s="14" t="n"/>
      <c r="I8" s="27">
        <f>IF(OR(D8="",D8="Nein",D8="Unbekannt"),"PRÜFEN","")</f>
        <v/>
      </c>
    </row>
    <row r="9" ht="46" customHeight="1">
      <c r="A9" t="n">
        <v>8</v>
      </c>
      <c r="B9" s="4" t="inlineStr">
        <is>
          <t>Kein Vorhabenbeginn und keine Bestellung vor der Bewilligung</t>
        </is>
      </c>
      <c r="C9" s="4" t="inlineStr">
        <is>
          <t>Die Programmbedingungen von ProKilowatt 2026 schließen bereits vor der Bewilligung umgesetzte Maßnahmen aus. Die meisten Zuschussregime halten es genauso.</t>
        </is>
      </c>
      <c r="D9" s="14" t="n"/>
      <c r="E9" s="14" t="n"/>
      <c r="F9" s="14" t="n"/>
      <c r="G9" s="14" t="n"/>
      <c r="H9" s="14" t="n"/>
      <c r="I9" s="27">
        <f>IF(OR(D9="",D9="Nein",D9="Unbekannt"),"PRÜFEN","")</f>
        <v/>
      </c>
    </row>
    <row r="10" ht="46" customHeight="1">
      <c r="A10" t="n">
        <v>9</v>
      </c>
      <c r="B10" s="4" t="inlineStr">
        <is>
          <t>Regionale Bescheinigung der Förderfähigkeit eingeholt</t>
        </is>
      </c>
      <c r="C10" s="4" t="inlineStr">
        <is>
          <t>Der belgische föderale erhöhte thematische Abzug (40 % KMU / 30 % groß) verlangt eine regionale Bescheinigung, dass die Investition qualifiziert. Ohne sie fällt der Abzug auf den Grundsatz zurück.</t>
        </is>
      </c>
      <c r="D10" s="14" t="n"/>
      <c r="E10" s="14" t="n"/>
      <c r="F10" s="14" t="n"/>
      <c r="G10" s="14" t="n"/>
      <c r="H10" s="14" t="n"/>
      <c r="I10" s="27">
        <f>IF(OR(D10="",D10="Nein",D10="Unbekannt"),"PRÜFEN","")</f>
        <v/>
      </c>
    </row>
    <row r="11" ht="46" customHeight="1">
      <c r="A11" t="n">
        <v>10</v>
      </c>
      <c r="B11" s="4" t="inlineStr">
        <is>
          <t>Anlage steht auf der veröffentlichten Liste förderfähiger Technologien</t>
        </is>
      </c>
      <c r="C11" s="4" t="inlineStr">
        <is>
          <t>EIA zahlt nur für Anlagen auf der Energielijst, und die Energielijst 2026 kennt keinen eigenständigen Code für ein System zur Energieüberwachung, Zwischenzählung oder Energiemanagement — Messung erscheint nur als Bestandteil einer gelisteten Anlage. Ecologiepremie+ funktioniert über seine Limitatieve Technologieënlijst genauso, auf der keine Messtechnik steht.</t>
        </is>
      </c>
      <c r="D11" s="14" t="n"/>
      <c r="E11" s="14" t="n"/>
      <c r="F11" s="14" t="n"/>
      <c r="G11" s="14" t="n"/>
      <c r="H11" s="14" t="n"/>
      <c r="I11" s="27">
        <f>IF(OR(D11="",D11="Nein",D11="Unbekannt"),"PRÜFEN","")</f>
        <v/>
      </c>
    </row>
    <row r="12" ht="46" customHeight="1">
      <c r="A12" t="n">
        <v>11</v>
      </c>
      <c r="B12" s="4" t="inlineStr">
        <is>
          <t>Energieeinsparung quantifiziert, belegt und — wo verlangt — geprüft</t>
        </is>
      </c>
      <c r="C12" s="4" t="inlineStr">
        <is>
          <t>EEW Modul 4 verlangt den Nachweis, dass der Endenergiebedarf um mindestens 15 % sinkt. Der österreichische UFI verlangt eine CO2-Einsparung von mindestens 4 Tonnen im Jahr. Die dänische Erhvervspuljen berechnet den Zuschuss selbst mit 1.000 DKK je Tonne CO2 oder 20 øre je eingesparter kWh: keine Messung, kein Zuschuss.</t>
        </is>
      </c>
      <c r="D12" s="14" t="n"/>
      <c r="E12" s="14" t="n"/>
      <c r="F12" s="14" t="n"/>
      <c r="G12" s="14" t="n"/>
      <c r="H12" s="14" t="n"/>
      <c r="I12" s="27">
        <f>IF(OR(D12="",D12="Nein",D12="Unbekannt"),"PRÜFEN","")</f>
        <v/>
      </c>
    </row>
    <row r="13" ht="46" customHeight="1">
      <c r="A13" t="n">
        <v>12</v>
      </c>
      <c r="B13" s="4" t="inlineStr">
        <is>
          <t>Mindestinvestition oder Mindestförderbetrag erreicht</t>
        </is>
      </c>
      <c r="C13" s="4" t="inlineStr">
        <is>
          <t>UFI: Investition mindestens 10.000 EUR und unter 1,0 Mio. EUR. GREEN: Mindestinvestition 50.000 EUR. EIA: 2.500 EUR je Anlage. Energiatuki: 10.000–5.000.000 EUR. Nuova Sabatini: Finanzierung 20.000–4.000.000 EUR. Das türkische Investitionszertifikat hat eine Untergrenze von 6.000.000 TL.</t>
        </is>
      </c>
      <c r="D13" s="14" t="n"/>
      <c r="E13" s="14" t="n"/>
      <c r="F13" s="14" t="n"/>
      <c r="G13" s="14" t="n"/>
      <c r="H13" s="14" t="n"/>
      <c r="I13" s="27">
        <f>IF(OR(D13="",D13="Nein",D13="Unbekannt"),"PRÜFEN","")</f>
        <v/>
      </c>
    </row>
    <row r="14" ht="46" customHeight="1">
      <c r="A14" t="n">
        <v>13</v>
      </c>
      <c r="B14" s="4" t="inlineStr">
        <is>
          <t>Höchstbetrag nicht bereits durch ein anderes Vorhaben ausgeschöpft</t>
        </is>
      </c>
      <c r="C14" s="4" t="inlineStr">
        <is>
          <t>Mehrere Deckel gelten je Unternehmen über einen Zeitraum, nicht je Vorhaben: Ecologiepremie+ und GREEN deckeln bei 1 Mio. EUR je Unternehmen über drei Jahre, kmo-portefeuille bei 7.500 EUR im Jahr, die wallonischen chèques bei 50.000 EUR über drei Jahre.</t>
        </is>
      </c>
      <c r="D14" s="14" t="n"/>
      <c r="E14" s="14" t="n"/>
      <c r="F14" s="14" t="n"/>
      <c r="G14" s="14" t="n"/>
      <c r="H14" s="14" t="n"/>
      <c r="I14" s="27">
        <f>IF(OR(D14="",D14="Nein",D14="Unbekannt"),"PRÜFEN","")</f>
        <v/>
      </c>
    </row>
    <row r="15" ht="46" customHeight="1">
      <c r="A15" t="n">
        <v>14</v>
      </c>
      <c r="B15" s="4" t="inlineStr">
        <is>
          <t>Beschaffung nach den Programmregeln, mit datierten Angeboten</t>
        </is>
      </c>
      <c r="C15" s="4" t="inlineStr">
        <is>
          <t>Wo ein Programm die Arbeit eines Dritten fördert — die wallonischen und flämischen chèques, SMV:Digital, MID-Digitalisierung — muss der Anbieter oft akkreditiert sein und die Leistung in der richtigen Reihenfolge beauftragt und abgerechnet werden.</t>
        </is>
      </c>
      <c r="D15" s="14" t="n"/>
      <c r="E15" s="14" t="n"/>
      <c r="F15" s="14" t="n"/>
      <c r="G15" s="14" t="n"/>
      <c r="H15" s="14" t="n"/>
      <c r="I15" s="27">
        <f>IF(OR(D15="",D15="Nein",D15="Unbekannt"),"PRÜFEN","")</f>
        <v/>
      </c>
    </row>
    <row r="16" ht="46" customHeight="1">
      <c r="A16" t="n">
        <v>15</v>
      </c>
      <c r="B16" s="4" t="inlineStr">
        <is>
          <t>Zertifizierter oder akkreditierter Anbieter eingesetzt, wo gefordert</t>
        </is>
      </c>
      <c r="C16" s="4" t="inlineStr">
        <is>
          <t>Der flämische Vergroeningsscan wird von zwölf ausgewählten Beratungsbüros erbracht; wallonische chèques fördern nur gelabelte Anbieter; MID-Digitalisierung verlangt einen externen Dienstleister, der das Vorhaben durchführt oder begleitet.</t>
        </is>
      </c>
      <c r="D16" s="14" t="n"/>
      <c r="E16" s="14" t="n"/>
      <c r="F16" s="14" t="n"/>
      <c r="G16" s="14" t="n"/>
      <c r="H16" s="14" t="n"/>
      <c r="I16" s="27">
        <f>IF(OR(D16="",D16="Nein",D16="Unbekannt"),"PRÜFEN","")</f>
        <v/>
      </c>
    </row>
    <row r="17" ht="46" customHeight="1">
      <c r="A17" t="n">
        <v>16</v>
      </c>
      <c r="B17" s="4" t="inlineStr">
        <is>
          <t>Energieeffizienzvereinbarung unterzeichnet oder das Vorhaben als ESCO-Vertrag gestaltet</t>
        </is>
      </c>
      <c r="C17" s="4" t="inlineStr">
        <is>
          <t>In Finnland zahlt Energiatuki 20 % innerhalb des energiatehokkuussopimus und 25 % über ein ESCO, gegenüber 15 % ohne Vereinbarung. Das sind 5 bis 10 Punkte Förderquote.</t>
        </is>
      </c>
      <c r="D17" s="14" t="n"/>
      <c r="E17" s="14" t="n"/>
      <c r="F17" s="14" t="n"/>
      <c r="G17" s="14" t="n"/>
      <c r="H17" s="14" t="n"/>
      <c r="I17" s="27">
        <f>IF(OR(D17="",D17="Nein",D17="Unbekannt"),"PRÜFEN","")</f>
        <v/>
      </c>
    </row>
    <row r="18" ht="46" customHeight="1">
      <c r="A18" t="n">
        <v>17</v>
      </c>
      <c r="B18" s="4" t="inlineStr">
        <is>
          <t>Zertifizierung vorhanden, wo sie Bedingung des Geldes ist</t>
        </is>
      </c>
      <c r="C18" s="4" t="inlineStr">
        <is>
          <t>Das türkische VAP verlangt ein TS EN ISO 50001-Zertifikat, eine EVDES-Registrierung und einen bestellten Energiemanager. Der österreichische UFI zahlt +5 % (höchstens 10.000 EUR) für eine EMAS-Registrierung.</t>
        </is>
      </c>
      <c r="D18" s="14" t="n"/>
      <c r="E18" s="14" t="n"/>
      <c r="F18" s="14" t="n"/>
      <c r="G18" s="14" t="n"/>
      <c r="H18" s="14" t="n"/>
      <c r="I18" s="27">
        <f>IF(OR(D18="",D18="Nein",D18="Unbekannt"),"PRÜFEN","")</f>
        <v/>
      </c>
    </row>
    <row r="19" ht="46" customHeight="1">
      <c r="A19" t="n">
        <v>18</v>
      </c>
      <c r="B19" s="4" t="inlineStr">
        <is>
          <t>Reifegradbewertung vor der Finanzierung abgeschlossen</t>
        </is>
      </c>
      <c r="C19" s="4" t="inlineStr">
        <is>
          <t>Das Digitalisierungsdarlehen der KOSGEB verlangt eine genehmigte Reifegradbewertung zur digitalen Transformation — TÜSSİDE DDX oder MEXT SIRI — bevor die Finanzierung freigegeben wird.</t>
        </is>
      </c>
      <c r="D19" s="14" t="n"/>
      <c r="E19" s="14" t="n"/>
      <c r="F19" s="14" t="n"/>
      <c r="G19" s="14" t="n"/>
      <c r="H19" s="14" t="n"/>
      <c r="I19" s="27">
        <f>IF(OR(D19="",D19="Nein",D19="Unbekannt"),"PRÜFEN","")</f>
        <v/>
      </c>
    </row>
    <row r="20" ht="46" customHeight="1">
      <c r="A20" t="n">
        <v>19</v>
      </c>
      <c r="B20" s="4" t="inlineStr">
        <is>
          <t>Finanzkennzahlen erfüllt</t>
        </is>
      </c>
      <c r="C20" s="4" t="inlineStr">
        <is>
          <t>Das Digitalisierungsdarlehen der KOSGEB verlangt positives Eigenkapital im letzten Geschäftsjahr und ein positives Betriebsergebnis in mindestens einem der letzten drei. Zahlungsunfähige Unternehmen sind vom Digitalbonus Bayern ausgeschlossen.</t>
        </is>
      </c>
      <c r="D20" s="14" t="n"/>
      <c r="E20" s="14" t="n"/>
      <c r="F20" s="14" t="n"/>
      <c r="G20" s="14" t="n"/>
      <c r="H20" s="14" t="n"/>
      <c r="I20" s="27">
        <f>IF(OR(D20="",D20="Nein",D20="Unbekannt"),"PRÜFEN","")</f>
        <v/>
      </c>
    </row>
    <row r="21" ht="46" customHeight="1">
      <c r="A21" t="n">
        <v>20</v>
      </c>
      <c r="B21" s="4" t="inlineStr">
        <is>
          <t>Antragsfenster offen und Warteschlangenregel verstanden</t>
        </is>
      </c>
      <c r="C21" s="4" t="inlineStr">
        <is>
          <t>Digitalbonus Bayern öffnet am 1. Oktober 2026 um 10:00 Uhr erneut, nachdem das Monatskontingent erschöpft war; MID-Digitalisierung führt ein Losverfahren mit anschließendem 28-tägigem Antragsfenster durch; SLIM-Partnerschaften gingen zum Losverfahren über, weil das Budget binnen Minuten weg war.</t>
        </is>
      </c>
      <c r="D21" s="14" t="n"/>
      <c r="E21" s="14" t="n"/>
      <c r="F21" s="14" t="n"/>
      <c r="G21" s="14" t="n"/>
      <c r="H21" s="14" t="n"/>
      <c r="I21" s="27">
        <f>IF(OR(D21="",D21="Nein",D21="Unbekannt"),"PRÜFEN","")</f>
        <v/>
      </c>
    </row>
    <row r="22" ht="46" customHeight="1">
      <c r="A22" t="n">
        <v>21</v>
      </c>
      <c r="B22" s="4" t="inlineStr">
        <is>
          <t>Antragsgrenzen je Unternehmen eingehalten</t>
        </is>
      </c>
      <c r="C22" s="4" t="inlineStr">
        <is>
          <t>Digitalbonus Bayern erlaubt einen Antrag je Fördergegenstand und zwei je Unternehmen über die Laufzeit des Programms. TÜBİTAK erlaubt zwei Anträge je Organisation und Ausschreibungsperiode über 1501 und 1507 zusammen.</t>
        </is>
      </c>
      <c r="D22" s="14" t="n"/>
      <c r="E22" s="14" t="n"/>
      <c r="F22" s="14" t="n"/>
      <c r="G22" s="14" t="n"/>
      <c r="H22" s="14" t="n"/>
      <c r="I22" s="27">
        <f>IF(OR(D22="",D22="Nein",D22="Unbekannt"),"PRÜFEN","")</f>
        <v/>
      </c>
    </row>
    <row r="23" ht="46" customHeight="1">
      <c r="A23" t="n">
        <v>22</v>
      </c>
      <c r="B23" s="4" t="inlineStr">
        <is>
          <t>Steuerposition geprüft, bei Steuerinstrumenten</t>
        </is>
      </c>
      <c r="C23" s="4" t="inlineStr">
        <is>
          <t>Ein Abzug oder eine Gutschrift ist nur so viel wert, wie Sie nutzen können. Dieses Paket nennt weder die prozentualen Steuergrenzen des spanischen IT-Abzugs noch die WBSO-Sätze, weil die gelesenen Quellen sie nicht angeben.</t>
        </is>
      </c>
      <c r="D23" s="14" t="n"/>
      <c r="E23" s="14" t="n"/>
      <c r="F23" s="14" t="n"/>
      <c r="G23" s="14" t="n"/>
      <c r="H23" s="14" t="n"/>
      <c r="I23" s="27">
        <f>IF(OR(D23="",D23="Nein",D23="Unbekannt"),"PRÜFEN","")</f>
        <v/>
      </c>
    </row>
  </sheetData>
  <conditionalFormatting sqref="I2:I23">
    <cfRule type="cellIs" priority="1" operator="equal" dxfId="0">
      <formula>"PRÜFEN"</formula>
    </cfRule>
  </conditionalFormatting>
  <dataValidations count="1">
    <dataValidation sqref="D2 D3 D4 D5 D6 D7 D8 D9 D10 D11 D12 D13 D14 D15 D16 D17 D18 D19 D20 D21 D22 D23" showDropDown="0" showInputMessage="0" showErrorMessage="0" allowBlank="0" type="list">
      <formula1>"Ja,Nein,Nicht zutreffend,Unbekannt"</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1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4" customWidth="1" min="1" max="1"/>
    <col width="22" customWidth="1" min="2" max="2"/>
    <col width="12" customWidth="1" min="3" max="3"/>
    <col width="12" customWidth="1" min="4" max="4"/>
    <col width="18" customWidth="1" min="5" max="5"/>
    <col width="12" customWidth="1" min="6" max="6"/>
    <col width="14" customWidth="1" min="7" max="7"/>
    <col width="14" customWidth="1" min="8" max="8"/>
    <col width="54" customWidth="1" min="9" max="9"/>
    <col width="38" customWidth="1" min="10" max="10"/>
    <col width="24" customWidth="1" min="11" max="11"/>
    <col width="30" customWidth="1" min="12" max="12"/>
    <col width="50" customWidth="1" min="13" max="13"/>
  </cols>
  <sheetData>
    <row r="1" ht="40" customHeight="1">
      <c r="A1" s="7" t="inlineStr">
        <is>
          <t>Kennzahl</t>
        </is>
      </c>
      <c r="B1" s="7" t="inlineStr">
        <is>
          <t>Einheit</t>
        </is>
      </c>
      <c r="C1" s="7" t="inlineStr">
        <is>
          <t>Besser, wenn</t>
        </is>
      </c>
      <c r="D1" s="7" t="inlineStr">
        <is>
          <t>Ausgangswert</t>
        </is>
      </c>
      <c r="E1" s="7" t="inlineStr">
        <is>
          <t>Zeitraum des Ausgangswerts</t>
        </is>
      </c>
      <c r="F1" s="7" t="inlineStr">
        <is>
          <t>Zielwert</t>
        </is>
      </c>
      <c r="G1" s="7" t="inlineStr">
        <is>
          <t>Zieldatum</t>
        </is>
      </c>
      <c r="H1" s="7" t="inlineStr">
        <is>
          <t>Zugesagte Veränderung</t>
        </is>
      </c>
      <c r="I1" s="7" t="inlineStr">
        <is>
          <t>Messmethode</t>
        </is>
      </c>
      <c r="J1" s="7" t="inlineStr">
        <is>
          <t>Datenquelle</t>
        </is>
      </c>
      <c r="K1" s="7" t="inlineStr">
        <is>
          <t>Abtastintervall</t>
        </is>
      </c>
      <c r="L1" s="7" t="inlineStr">
        <is>
          <t>Aufbewahrungsdauer</t>
        </is>
      </c>
      <c r="M1" s="7" t="inlineStr">
        <is>
          <t>Nachweisartefakt für einen Prüfbesuch</t>
        </is>
      </c>
    </row>
    <row r="2" ht="34" customHeight="1">
      <c r="A2" s="3" t="inlineStr">
        <is>
          <t>Gutausbringung je Produktionsstunde</t>
        </is>
      </c>
      <c r="B2" t="inlineStr">
        <is>
          <t>Stück/h</t>
        </is>
      </c>
      <c r="C2" t="inlineStr">
        <is>
          <t>höher</t>
        </is>
      </c>
      <c r="D2" s="14" t="n"/>
      <c r="E2" s="14" t="n"/>
      <c r="F2" s="14" t="n"/>
      <c r="G2" s="14" t="n"/>
      <c r="H2" s="28">
        <f>IF(AND(ISNUMBER(D2),D2&lt;&gt;0,ISNUMBER(F2)),(F2-D2)/D2,"")</f>
        <v/>
      </c>
      <c r="I2" s="29" t="inlineStr">
        <is>
          <t>Automatisch aus Maschinensignalen erfasst (Zustand und Zählwerte); identische Definitionen vorher und nachher.</t>
        </is>
      </c>
      <c r="J2" s="29" t="inlineStr">
        <is>
          <t>Export des Monitoringsystems, dieselben Maschinen, dieselben Definitionen.</t>
        </is>
      </c>
      <c r="K2" s="29" t="inlineStr">
        <is>
          <t>1 Minute an der Maschine; je Schicht verdichtet</t>
        </is>
      </c>
      <c r="L2" s="29" t="inlineStr">
        <is>
          <t>Projektzeitraum zuzüglich der Aufbewahrungspflicht des Programms</t>
        </is>
      </c>
      <c r="M2" s="29" t="inlineStr">
        <is>
          <t>Monatlicher Export mit dem zugrunde liegenden Ereignisprotokoll, dazu die Methodenbeschreibung</t>
        </is>
      </c>
    </row>
    <row r="3" ht="34" customHeight="1">
      <c r="A3" s="3" t="inlineStr">
        <is>
          <t>Ungeplante Stillstandszeit</t>
        </is>
      </c>
      <c r="B3" t="inlineStr">
        <is>
          <t>Stunden/Monat</t>
        </is>
      </c>
      <c r="C3" t="inlineStr">
        <is>
          <t>niedriger</t>
        </is>
      </c>
      <c r="D3" s="14" t="n"/>
      <c r="E3" s="14" t="n"/>
      <c r="F3" s="14" t="n"/>
      <c r="G3" s="14" t="n"/>
      <c r="H3" s="28">
        <f>IF(AND(ISNUMBER(D3),D3&lt;&gt;0,ISNUMBER(F3)),(F3-D3)/D3,"")</f>
        <v/>
      </c>
      <c r="I3" s="29" t="inlineStr">
        <is>
          <t>Automatisch aus Maschinensignalen erfasst (Zustand und Zählwerte); identische Definitionen vorher und nachher.</t>
        </is>
      </c>
      <c r="J3" s="29" t="inlineStr">
        <is>
          <t>Export des Monitoringsystems, dieselben Maschinen, dieselben Definitionen.</t>
        </is>
      </c>
      <c r="K3" s="29" t="inlineStr">
        <is>
          <t>1 Minute an der Maschine; je Schicht verdichtet</t>
        </is>
      </c>
      <c r="L3" s="29" t="inlineStr">
        <is>
          <t>Projektzeitraum zuzüglich der Aufbewahrungspflicht des Programms</t>
        </is>
      </c>
      <c r="M3" s="29" t="inlineStr">
        <is>
          <t>Monatlicher Export mit dem zugrunde liegenden Ereignisprotokoll, dazu die Methodenbeschreibung</t>
        </is>
      </c>
    </row>
    <row r="4" ht="34" customHeight="1">
      <c r="A4" s="3" t="inlineStr">
        <is>
          <t>Verfügbarkeit</t>
        </is>
      </c>
      <c r="B4" t="inlineStr">
        <is>
          <t>% der geplanten Produktionszeit</t>
        </is>
      </c>
      <c r="C4" t="inlineStr">
        <is>
          <t>höher</t>
        </is>
      </c>
      <c r="D4" s="17" t="n"/>
      <c r="E4" s="14" t="n"/>
      <c r="F4" s="17" t="n"/>
      <c r="G4" s="14" t="n"/>
      <c r="H4" s="28">
        <f>IF(AND(ISNUMBER(D4),D4&lt;&gt;0,ISNUMBER(F4)),(F4-D4)/D4,"")</f>
        <v/>
      </c>
      <c r="I4" s="29" t="inlineStr">
        <is>
          <t>Automatisch aus Maschinensignalen erfasst (Zustand und Zählwerte); identische Definitionen vorher und nachher.</t>
        </is>
      </c>
      <c r="J4" s="29" t="inlineStr">
        <is>
          <t>Export des Monitoringsystems, dieselben Maschinen, dieselben Definitionen.</t>
        </is>
      </c>
      <c r="K4" s="29" t="inlineStr">
        <is>
          <t>1 Minute an der Maschine; je Schicht verdichtet</t>
        </is>
      </c>
      <c r="L4" s="29" t="inlineStr">
        <is>
          <t>Projektzeitraum zuzüglich der Aufbewahrungspflicht des Programms</t>
        </is>
      </c>
      <c r="M4" s="29" t="inlineStr">
        <is>
          <t>Monatlicher Export mit dem zugrunde liegenden Ereignisprotokoll, dazu die Methodenbeschreibung</t>
        </is>
      </c>
    </row>
    <row r="5" ht="34" customHeight="1">
      <c r="A5" s="3" t="inlineStr">
        <is>
          <t>Ausschuss- und Nacharbeitsquote</t>
        </is>
      </c>
      <c r="B5" t="inlineStr">
        <is>
          <t>% der Ausbringung</t>
        </is>
      </c>
      <c r="C5" t="inlineStr">
        <is>
          <t>niedriger</t>
        </is>
      </c>
      <c r="D5" s="17" t="n"/>
      <c r="E5" s="14" t="n"/>
      <c r="F5" s="17" t="n"/>
      <c r="G5" s="14" t="n"/>
      <c r="H5" s="28">
        <f>IF(AND(ISNUMBER(D5),D5&lt;&gt;0,ISNUMBER(F5)),(F5-D5)/D5,"")</f>
        <v/>
      </c>
      <c r="I5" s="29" t="inlineStr">
        <is>
          <t>Automatisch aus Maschinensignalen erfasst (Zustand und Zählwerte); identische Definitionen vorher und nachher.</t>
        </is>
      </c>
      <c r="J5" s="29" t="inlineStr">
        <is>
          <t>Export des Monitoringsystems, dieselben Maschinen, dieselben Definitionen.</t>
        </is>
      </c>
      <c r="K5" s="29" t="inlineStr">
        <is>
          <t>1 Minute an der Maschine; je Schicht verdichtet</t>
        </is>
      </c>
      <c r="L5" s="29" t="inlineStr">
        <is>
          <t>Projektzeitraum zuzüglich der Aufbewahrungspflicht des Programms</t>
        </is>
      </c>
      <c r="M5" s="29" t="inlineStr">
        <is>
          <t>Monatlicher Export mit dem zugrunde liegenden Ereignisprotokoll, dazu die Methodenbeschreibung</t>
        </is>
      </c>
    </row>
    <row r="6" ht="34" customHeight="1">
      <c r="A6" s="3" t="inlineStr">
        <is>
          <t>Energie je Gutteil</t>
        </is>
      </c>
      <c r="B6" t="inlineStr">
        <is>
          <t>kWh/Stück</t>
        </is>
      </c>
      <c r="C6" t="inlineStr">
        <is>
          <t>niedriger</t>
        </is>
      </c>
      <c r="D6" s="14" t="n"/>
      <c r="E6" s="14" t="n"/>
      <c r="F6" s="14" t="n"/>
      <c r="G6" s="14" t="n"/>
      <c r="H6" s="28">
        <f>IF(AND(ISNUMBER(D6),D6&lt;&gt;0,ISNUMBER(F6)),(F6-D6)/D6,"")</f>
        <v/>
      </c>
      <c r="I6" s="29" t="inlineStr">
        <is>
          <t>An der Maschine oder am Einspeisepunkt gemessen, automatisch ausgelesen; keine durch die Ausbringung geteilte Rechnungsgröße.</t>
        </is>
      </c>
      <c r="J6" s="29" t="inlineStr">
        <is>
          <t>Export des Monitoringsystems, dieselben Maschinen, dieselben Definitionen.</t>
        </is>
      </c>
      <c r="K6" s="29" t="inlineStr">
        <is>
          <t>1 Minute an der Maschine; je Schicht verdichtet</t>
        </is>
      </c>
      <c r="L6" s="29" t="inlineStr">
        <is>
          <t>Projektzeitraum zuzüglich der Aufbewahrungspflicht des Programms</t>
        </is>
      </c>
      <c r="M6" s="29" t="inlineStr">
        <is>
          <t>Monatlicher Export mit dem zugrunde liegenden Ereignisprotokoll, dazu die Methodenbeschreibung</t>
        </is>
      </c>
    </row>
    <row r="7" ht="34" customHeight="1">
      <c r="A7" s="3" t="inlineStr">
        <is>
          <t>Durchschnittliche Rüstzeit</t>
        </is>
      </c>
      <c r="B7" t="inlineStr">
        <is>
          <t>Minuten</t>
        </is>
      </c>
      <c r="C7" t="inlineStr">
        <is>
          <t>niedriger</t>
        </is>
      </c>
      <c r="D7" s="14" t="n"/>
      <c r="E7" s="14" t="n"/>
      <c r="F7" s="14" t="n"/>
      <c r="G7" s="14" t="n"/>
      <c r="H7" s="28">
        <f>IF(AND(ISNUMBER(D7),D7&lt;&gt;0,ISNUMBER(F7)),(F7-D7)/D7,"")</f>
        <v/>
      </c>
      <c r="I7" s="29" t="inlineStr">
        <is>
          <t>Automatisch aus Maschinensignalen erfasst (Zustand und Zählwerte); identische Definitionen vorher und nachher.</t>
        </is>
      </c>
      <c r="J7" s="29" t="inlineStr">
        <is>
          <t>Export des Monitoringsystems, dieselben Maschinen, dieselben Definitionen.</t>
        </is>
      </c>
      <c r="K7" s="29" t="inlineStr">
        <is>
          <t>1 Minute an der Maschine; je Schicht verdichtet</t>
        </is>
      </c>
      <c r="L7" s="29" t="inlineStr">
        <is>
          <t>Projektzeitraum zuzüglich der Aufbewahrungspflicht des Programms</t>
        </is>
      </c>
      <c r="M7" s="29" t="inlineStr">
        <is>
          <t>Monatlicher Export mit dem zugrunde liegenden Ereignisprotokoll, dazu die Methodenbeschreibung</t>
        </is>
      </c>
    </row>
    <row r="8" ht="34" customHeight="1">
      <c r="A8" s="3" t="inlineStr">
        <is>
          <t>Mittlere Reparaturdauer (MTTR)</t>
        </is>
      </c>
      <c r="B8" t="inlineStr">
        <is>
          <t>Stunden</t>
        </is>
      </c>
      <c r="C8" t="inlineStr">
        <is>
          <t>niedriger</t>
        </is>
      </c>
      <c r="D8" s="14" t="n"/>
      <c r="E8" s="14" t="n"/>
      <c r="F8" s="14" t="n"/>
      <c r="G8" s="14" t="n"/>
      <c r="H8" s="28">
        <f>IF(AND(ISNUMBER(D8),D8&lt;&gt;0,ISNUMBER(F8)),(F8-D8)/D8,"")</f>
        <v/>
      </c>
      <c r="I8" s="29" t="inlineStr">
        <is>
          <t>Automatisch aus Maschinensignalen erfasst (Zustand und Zählwerte); identische Definitionen vorher und nachher.</t>
        </is>
      </c>
      <c r="J8" s="29" t="inlineStr">
        <is>
          <t>Export des Monitoringsystems, dieselben Maschinen, dieselben Definitionen.</t>
        </is>
      </c>
      <c r="K8" s="29" t="inlineStr">
        <is>
          <t>1 Minute an der Maschine; je Schicht verdichtet</t>
        </is>
      </c>
      <c r="L8" s="29" t="inlineStr">
        <is>
          <t>Projektzeitraum zuzüglich der Aufbewahrungspflicht des Programms</t>
        </is>
      </c>
      <c r="M8" s="29" t="inlineStr">
        <is>
          <t>Monatlicher Export mit dem zugrunde liegenden Ereignisprotokoll, dazu die Methodenbeschreibung</t>
        </is>
      </c>
    </row>
    <row r="9" ht="34" customHeight="1">
      <c r="A9" s="3" t="inlineStr">
        <is>
          <t>Stillstände mit erfasstem Grund</t>
        </is>
      </c>
      <c r="B9" t="inlineStr">
        <is>
          <t>% der Stillstände</t>
        </is>
      </c>
      <c r="C9" t="inlineStr">
        <is>
          <t>höher</t>
        </is>
      </c>
      <c r="D9" s="17" t="n"/>
      <c r="E9" s="14" t="n"/>
      <c r="F9" s="17" t="n"/>
      <c r="G9" s="14" t="n"/>
      <c r="H9" s="28">
        <f>IF(AND(ISNUMBER(D9),D9&lt;&gt;0,ISNUMBER(F9)),(F9-D9)/D9,"")</f>
        <v/>
      </c>
      <c r="I9" s="29" t="inlineStr">
        <is>
          <t>Automatisch aus Maschinensignalen erfasst (Zustand und Zählwerte); identische Definitionen vorher und nachher.</t>
        </is>
      </c>
      <c r="J9" s="29" t="inlineStr">
        <is>
          <t>Export des Monitoringsystems, dieselben Maschinen, dieselben Definitionen.</t>
        </is>
      </c>
      <c r="K9" s="29" t="inlineStr">
        <is>
          <t>1 Minute an der Maschine; je Schicht verdichtet</t>
        </is>
      </c>
      <c r="L9" s="29" t="inlineStr">
        <is>
          <t>Projektzeitraum zuzüglich der Aufbewahrungspflicht des Programms</t>
        </is>
      </c>
      <c r="M9" s="29" t="inlineStr">
        <is>
          <t>Monatlicher Export mit dem zugrunde liegenden Ereignisprotokoll, dazu die Methodenbeschreibung</t>
        </is>
      </c>
    </row>
    <row r="10">
      <c r="A10" s="14" t="n"/>
      <c r="B10" s="14" t="n"/>
      <c r="C10" s="14" t="n"/>
      <c r="D10" s="14" t="n"/>
      <c r="E10" s="14" t="n"/>
      <c r="F10" s="14" t="n"/>
      <c r="G10" s="14" t="n"/>
      <c r="H10" s="28">
        <f>IF(AND(ISNUMBER(D10),D10&lt;&gt;0,ISNUMBER(F10)),(F10-D10)/D10,"")</f>
        <v/>
      </c>
      <c r="I10" s="14" t="n"/>
      <c r="J10" s="14" t="n"/>
      <c r="K10" s="14" t="n"/>
      <c r="L10" s="14" t="n"/>
      <c r="M10" s="14" t="n"/>
    </row>
    <row r="11">
      <c r="A11" s="14" t="n"/>
      <c r="B11" s="14" t="n"/>
      <c r="C11" s="14" t="n"/>
      <c r="D11" s="14" t="n"/>
      <c r="E11" s="14" t="n"/>
      <c r="F11" s="14" t="n"/>
      <c r="G11" s="14" t="n"/>
      <c r="H11" s="28">
        <f>IF(AND(ISNUMBER(D11),D11&lt;&gt;0,ISNUMBER(F11)),(F11-D11)/D11,"")</f>
        <v/>
      </c>
      <c r="I11" s="14" t="n"/>
      <c r="J11" s="14" t="n"/>
      <c r="K11" s="14" t="n"/>
      <c r="L11" s="14" t="n"/>
      <c r="M11" s="14" t="n"/>
    </row>
    <row r="12">
      <c r="A12" s="14" t="n"/>
      <c r="B12" s="14" t="n"/>
      <c r="C12" s="14" t="n"/>
      <c r="D12" s="14" t="n"/>
      <c r="E12" s="14" t="n"/>
      <c r="F12" s="14" t="n"/>
      <c r="G12" s="14" t="n"/>
      <c r="H12" s="28">
        <f>IF(AND(ISNUMBER(D12),D12&lt;&gt;0,ISNUMBER(F12)),(F12-D12)/D12,"")</f>
        <v/>
      </c>
      <c r="I12" s="14" t="n"/>
      <c r="J12" s="14" t="n"/>
      <c r="K12" s="14" t="n"/>
      <c r="L12" s="14" t="n"/>
      <c r="M12" s="14" t="n"/>
    </row>
    <row r="13">
      <c r="A13" s="14" t="n"/>
      <c r="B13" s="14" t="n"/>
      <c r="C13" s="14" t="n"/>
      <c r="D13" s="14" t="n"/>
      <c r="E13" s="14" t="n"/>
      <c r="F13" s="14" t="n"/>
      <c r="G13" s="14" t="n"/>
      <c r="H13" s="28">
        <f>IF(AND(ISNUMBER(D13),D13&lt;&gt;0,ISNUMBER(F13)),(F13-D13)/D13,"")</f>
        <v/>
      </c>
      <c r="I13" s="14" t="n"/>
      <c r="J13" s="14" t="n"/>
      <c r="K13" s="14" t="n"/>
      <c r="L13" s="14" t="n"/>
      <c r="M13" s="14" t="n"/>
    </row>
    <row r="14">
      <c r="A14" s="14" t="n"/>
      <c r="B14" s="14" t="n"/>
      <c r="C14" s="14" t="n"/>
      <c r="D14" s="14" t="n"/>
      <c r="E14" s="14" t="n"/>
      <c r="F14" s="14" t="n"/>
      <c r="G14" s="14" t="n"/>
      <c r="H14" s="28">
        <f>IF(AND(ISNUMBER(D14),D14&lt;&gt;0,ISNUMBER(F14)),(F14-D14)/D14,"")</f>
        <v/>
      </c>
      <c r="I14" s="14" t="n"/>
      <c r="J14" s="14" t="n"/>
      <c r="K14" s="14" t="n"/>
      <c r="L14" s="14" t="n"/>
      <c r="M14" s="14" t="n"/>
    </row>
    <row r="15">
      <c r="A15" s="14" t="n"/>
      <c r="B15" s="14" t="n"/>
      <c r="C15" s="14" t="n"/>
      <c r="D15" s="14" t="n"/>
      <c r="E15" s="14" t="n"/>
      <c r="F15" s="14" t="n"/>
      <c r="G15" s="14" t="n"/>
      <c r="H15" s="28">
        <f>IF(AND(ISNUMBER(D15),D15&lt;&gt;0,ISNUMBER(F15)),(F15-D15)/D15,"")</f>
        <v/>
      </c>
      <c r="I15" s="14" t="n"/>
      <c r="J15" s="14" t="n"/>
      <c r="K15" s="14" t="n"/>
      <c r="L15" s="14" t="n"/>
      <c r="M15" s="14" t="n"/>
    </row>
    <row r="16">
      <c r="A16" s="4" t="inlineStr">
        <is>
          <t>Ausgangswert und Ergebnis müssen gleich gemessen werden, an denselben Maschinen, mit denselben Definitionen. Wird eine Zahl heute von Hand erfasst, halten Sie das hier fest und sagen Sie, wie Sie sie validieren werden — ein Bewerter, der die Methode zwischen Ausgangswert und Ergebnis wechseln sieht, wird das Ergebnis abwerten.</t>
        </is>
      </c>
    </row>
    <row r="17"/>
  </sheetData>
  <mergeCells count="1">
    <mergeCell ref="A16:I17"/>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46" customWidth="1" min="1" max="1"/>
    <col width="14" customWidth="1" min="2" max="2"/>
    <col width="14" customWidth="1" min="3" max="3"/>
    <col width="9" customWidth="1" min="4" max="4"/>
    <col width="56" customWidth="1" min="5" max="5"/>
    <col width="52" customWidth="1" min="6" max="6"/>
    <col width="16" customWidth="1" min="7" max="7"/>
    <col width="12" customWidth="1" min="8" max="8"/>
  </cols>
  <sheetData>
    <row r="1" ht="40" customHeight="1">
      <c r="A1" s="7" t="inlineStr">
        <is>
          <t>Phase</t>
        </is>
      </c>
      <c r="B1" s="7" t="inlineStr">
        <is>
          <t>Geplanter Beginn (Monat)</t>
        </is>
      </c>
      <c r="C1" s="7" t="inlineStr">
        <is>
          <t>Geplantes Ende (Monat)</t>
        </is>
      </c>
      <c r="D1" s="7" t="inlineStr">
        <is>
          <t>Monate</t>
        </is>
      </c>
      <c r="E1" s="7" t="inlineStr">
        <is>
          <t>Ergebnis</t>
        </is>
      </c>
      <c r="F1" s="7" t="inlineStr">
        <is>
          <t>Nachweis</t>
        </is>
      </c>
      <c r="G1" s="7" t="inlineStr">
        <is>
          <t>Verantwortlich</t>
        </is>
      </c>
      <c r="H1" s="7" t="inlineStr">
        <is>
          <t>Erledigt?</t>
        </is>
      </c>
    </row>
    <row r="2" ht="34" customHeight="1">
      <c r="A2" s="24" t="inlineStr">
        <is>
          <t>Ausgangswert an der Linie gemessen, bevor irgendetwas bestellt wird</t>
        </is>
      </c>
      <c r="B2" s="14" t="n">
        <v>1</v>
      </c>
      <c r="C2" s="14" t="n">
        <v>2</v>
      </c>
      <c r="D2" s="27">
        <f>IF(AND(ISNUMBER(B2),ISNUMBER(C2)),C2-B2,"")</f>
        <v/>
      </c>
      <c r="E2" s="4" t="inlineStr">
        <is>
          <t>Vier bis acht Wochen automatisch erfasster Ausgangswert: Verfügbarkeit, Leistung, Ausschuss, Energie je Teil</t>
        </is>
      </c>
      <c r="F2" s="4" t="inlineStr">
        <is>
          <t>Bericht zum Ausgangswert mit Rohdatenexport und den Messdefinitionen</t>
        </is>
      </c>
      <c r="G2" s="14" t="n"/>
      <c r="H2" s="14" t="inlineStr">
        <is>
          <t>Nein</t>
        </is>
      </c>
    </row>
    <row r="3" ht="34" customHeight="1">
      <c r="A3" s="24" t="inlineStr">
        <is>
          <t>Prüfung von Förderfähigkeit und De-minimis</t>
        </is>
      </c>
      <c r="B3" s="14" t="n">
        <v>1</v>
      </c>
      <c r="C3" s="14" t="n">
        <v>2</v>
      </c>
      <c r="D3" s="27">
        <f>IF(AND(ISNUMBER(B3),ISNUMBER(C3)),C3-B3,"")</f>
        <v/>
      </c>
      <c r="E3" s="4" t="inlineStr">
        <is>
          <t>Blatt Förderfähigkeit ausgefüllt, De-minimis-Summe genannt, Größenklasse belegt</t>
        </is>
      </c>
      <c r="F3" s="4" t="inlineStr">
        <is>
          <t>Unterzeichnete Checkliste mit den beigefügten Belegen</t>
        </is>
      </c>
      <c r="G3" s="14" t="n"/>
      <c r="H3" s="14" t="inlineStr">
        <is>
          <t>Nein</t>
        </is>
      </c>
    </row>
    <row r="4" ht="34" customHeight="1">
      <c r="A4" s="24" t="inlineStr">
        <is>
          <t>Vorherige Anzeige, prenotazione oder Buchung</t>
        </is>
      </c>
      <c r="B4" s="14" t="n">
        <v>2</v>
      </c>
      <c r="C4" s="14" t="n">
        <v>3</v>
      </c>
      <c r="D4" s="27">
        <f>IF(AND(ISNUMBER(B4),ISNUMBER(C4)),C4-B4,"")</f>
        <v/>
      </c>
      <c r="E4" s="4" t="inlineStr">
        <is>
          <t>Was Ihr Programm verlangt, bevor die Investition eingegangen wird</t>
        </is>
      </c>
      <c r="F4" s="4" t="inlineStr">
        <is>
          <t>Eingangsbestätigung der Stelle mit Datum</t>
        </is>
      </c>
      <c r="G4" s="14" t="n"/>
      <c r="H4" s="14" t="inlineStr">
        <is>
          <t>Nein</t>
        </is>
      </c>
    </row>
    <row r="5" ht="34" customHeight="1">
      <c r="A5" s="24" t="inlineStr">
        <is>
          <t>Antrag eingereicht</t>
        </is>
      </c>
      <c r="B5" s="14" t="n">
        <v>3</v>
      </c>
      <c r="C5" s="14" t="n">
        <v>3</v>
      </c>
      <c r="D5" s="27">
        <f>IF(AND(ISNUMBER(B5),ISNUMBER(C5)),C5-B5,"")</f>
        <v/>
      </c>
      <c r="E5" s="4" t="inlineStr">
        <is>
          <t>Vollständiger Antrag mit Angeboten, Kennzahlen und technischer Beschreibung</t>
        </is>
      </c>
      <c r="F5" s="4" t="inlineStr">
        <is>
          <t>Einreichungsbeleg und die Akte im eingereichten Stand</t>
        </is>
      </c>
      <c r="G5" s="14" t="n"/>
      <c r="H5" s="14" t="inlineStr">
        <is>
          <t>Nein</t>
        </is>
      </c>
    </row>
    <row r="6" ht="34" customHeight="1">
      <c r="A6" s="24" t="inlineStr">
        <is>
          <t>Entscheidung</t>
        </is>
      </c>
      <c r="B6" s="14" t="n">
        <v>3</v>
      </c>
      <c r="C6" s="14" t="n">
        <v>6</v>
      </c>
      <c r="D6" s="27">
        <f>IF(AND(ISNUMBER(B6),ISNUMBER(C6)),C6-B6,"")</f>
        <v/>
      </c>
      <c r="E6" s="4" t="inlineStr">
        <is>
          <t>Bewilligungsentscheidung oder Zusage</t>
        </is>
      </c>
      <c r="F6" s="4" t="inlineStr">
        <is>
          <t>Bescheid mit den daran geknüpften Bedingungen</t>
        </is>
      </c>
      <c r="G6" s="14" t="n"/>
      <c r="H6" s="14" t="inlineStr">
        <is>
          <t>Nein</t>
        </is>
      </c>
    </row>
    <row r="7" ht="34" customHeight="1">
      <c r="A7" s="24" t="inlineStr">
        <is>
          <t>Bestellung ausgelöst</t>
        </is>
      </c>
      <c r="B7" s="14" t="n">
        <v>6</v>
      </c>
      <c r="C7" s="14" t="n">
        <v>7</v>
      </c>
      <c r="D7" s="27">
        <f>IF(AND(ISNUMBER(B7),ISNUMBER(C7)),C7-B7,"")</f>
        <v/>
      </c>
      <c r="E7" s="4" t="inlineStr">
        <is>
          <t>Bestellungen nach Anzeige und Entscheidung unterzeichnet, nie davor</t>
        </is>
      </c>
      <c r="F7" s="4" t="inlineStr">
        <is>
          <t>Datierte Angebote, Vergleich, Bestellungen</t>
        </is>
      </c>
      <c r="G7" s="14" t="n"/>
      <c r="H7" s="14" t="inlineStr">
        <is>
          <t>Nein</t>
        </is>
      </c>
    </row>
    <row r="8" ht="34" customHeight="1">
      <c r="A8" s="24" t="inlineStr">
        <is>
          <t>Lieferung, Installation und Anbindung</t>
        </is>
      </c>
      <c r="B8" s="14" t="n">
        <v>7</v>
      </c>
      <c r="C8" s="14" t="n">
        <v>9</v>
      </c>
      <c r="D8" s="27">
        <f>IF(AND(ISNUMBER(B8),ISNUMBER(C8)),C8-B8,"")</f>
        <v/>
      </c>
      <c r="E8" s="4" t="inlineStr">
        <is>
          <t>Alle Projektmaschinen angebunden und gegen den Plan validiert</t>
        </is>
      </c>
      <c r="F8" s="4" t="inlineStr">
        <is>
          <t>Inbetriebnahmeprotokoll, Maschinenliste, Abnahme</t>
        </is>
      </c>
      <c r="G8" s="14" t="n"/>
      <c r="H8" s="14" t="inlineStr">
        <is>
          <t>Nein</t>
        </is>
      </c>
    </row>
    <row r="9" ht="34" customHeight="1">
      <c r="A9" s="24" t="inlineStr">
        <is>
          <t>Schulung</t>
        </is>
      </c>
      <c r="B9" s="14" t="n">
        <v>9</v>
      </c>
      <c r="C9" s="14" t="n">
        <v>10</v>
      </c>
      <c r="D9" s="27">
        <f>IF(AND(ISNUMBER(B9),ISNUMBER(C9)),C9-B9,"")</f>
        <v/>
      </c>
      <c r="E9" s="4" t="inlineStr">
        <is>
          <t>Bediener, Techniker und Führungskräfte am System geschult</t>
        </is>
      </c>
      <c r="F9" s="4" t="inlineStr">
        <is>
          <t>Teilnehmerlisten, Trainerbericht, Rechnungen</t>
        </is>
      </c>
      <c r="G9" s="14" t="n"/>
      <c r="H9" s="14" t="inlineStr">
        <is>
          <t>Nein</t>
        </is>
      </c>
    </row>
    <row r="10" ht="34" customHeight="1">
      <c r="A10" s="24" t="inlineStr">
        <is>
          <t>Ergebnis genauso gemessen wie der Ausgangswert</t>
        </is>
      </c>
      <c r="B10" s="14" t="n">
        <v>12</v>
      </c>
      <c r="C10" s="14" t="n">
        <v>13</v>
      </c>
      <c r="D10" s="27">
        <f>IF(AND(ISNUMBER(B10),ISNUMBER(C10)),C10-B10,"")</f>
        <v/>
      </c>
      <c r="E10" s="4" t="inlineStr">
        <is>
          <t>Dieselben Maschinen, dieselben Definitionen, dieselbe Erfassungsmethode</t>
        </is>
      </c>
      <c r="F10" s="4" t="inlineStr">
        <is>
          <t>Ergebnisbericht neben dem Ausgangsexport, mit der Methodenbeschreibung</t>
        </is>
      </c>
      <c r="G10" s="14" t="n"/>
      <c r="H10" s="14" t="inlineStr">
        <is>
          <t>Nein</t>
        </is>
      </c>
    </row>
    <row r="11" ht="34" customHeight="1">
      <c r="A11" s="24" t="inlineStr">
        <is>
          <t>Abrechnung und Schlussbericht</t>
        </is>
      </c>
      <c r="B11" s="14" t="n">
        <v>13</v>
      </c>
      <c r="C11" s="14" t="n">
        <v>14</v>
      </c>
      <c r="D11" s="27">
        <f>IF(AND(ISNUMBER(B11),ISNUMBER(C11)),C11-B11,"")</f>
        <v/>
      </c>
      <c r="E11" s="4" t="inlineStr">
        <is>
          <t>Abrechnungsakte mit den Ergebnissen gegenüber dem Zugesagten</t>
        </is>
      </c>
      <c r="F11" s="4" t="inlineStr">
        <is>
          <t>Schlussbericht, Datenexport, Rechnungen, Zahlungsnachweis</t>
        </is>
      </c>
      <c r="G11" s="14" t="n"/>
      <c r="H11" s="14" t="inlineStr">
        <is>
          <t>Nein</t>
        </is>
      </c>
    </row>
    <row r="12" ht="34" customHeight="1">
      <c r="A12" s="24" t="inlineStr">
        <is>
          <t>Monitoringpflichten nach der Auszahlung</t>
        </is>
      </c>
      <c r="B12" s="14" t="n">
        <v>14</v>
      </c>
      <c r="C12" s="14" t="n">
        <v>26</v>
      </c>
      <c r="D12" s="27">
        <f>IF(AND(ISNUMBER(B12),ISNUMBER(C12)),C12-B12,"")</f>
        <v/>
      </c>
      <c r="E12" s="4" t="inlineStr">
        <is>
          <t>Was Ihr Programm danach verlangt — beim italienischen iperammortamento Monitoring am 20. Januar und 30. Juni jedes Jahres</t>
        </is>
      </c>
      <c r="F12" s="4" t="inlineStr">
        <is>
          <t>Eingereichte Monitoringmeldungen mit ihren Daten</t>
        </is>
      </c>
      <c r="G12" s="14" t="n"/>
      <c r="H12" s="14" t="inlineStr">
        <is>
          <t>Nein</t>
        </is>
      </c>
    </row>
    <row r="14">
      <c r="A14" s="3" t="inlineStr">
        <is>
          <t>Torprüfungen</t>
        </is>
      </c>
    </row>
    <row r="15">
      <c r="A15" s="4" t="inlineStr">
        <is>
          <t>Ausgangswert fertig, bevor bestellt wird?</t>
        </is>
      </c>
      <c r="B15" s="27">
        <f>IF(OR(C2="",B7=""),"Monate eintragen, um zu prüfen",IF(C2&lt;=B7,"OK","Falsche Reihenfolge — daran allein kann ein Antrag scheitern"))</f>
        <v/>
      </c>
    </row>
    <row r="16">
      <c r="A16" s="4" t="inlineStr">
        <is>
          <t>Vorherige Anzeige oder Buchung fertig, bevor bestellt wird?</t>
        </is>
      </c>
      <c r="B16" s="27">
        <f>IF(OR(C4="",B7=""),"Monate eintragen, um zu prüfen",IF(C4&lt;=B7,"OK","Falsche Reihenfolge — daran allein kann ein Antrag scheitern"))</f>
        <v/>
      </c>
    </row>
    <row r="17">
      <c r="A17" s="4" t="inlineStr">
        <is>
          <t>Ergebnis nach der Installation mit der Methode des Ausgangswerts gemessen?</t>
        </is>
      </c>
      <c r="B17" s="27">
        <f>IF(OR(C8="",B10=""),"Monate eintragen, um zu prüfen",IF(B10&gt;=C8,"OK","Falsche Reihenfolge — daran allein kann ein Antrag scheitern"))</f>
        <v/>
      </c>
    </row>
  </sheetData>
  <mergeCells count="3">
    <mergeCell ref="B16:C16"/>
    <mergeCell ref="B15:C15"/>
    <mergeCell ref="B17:C17"/>
  </mergeCells>
  <conditionalFormatting sqref="B15:B17">
    <cfRule type="cellIs" priority="1" operator="equal" dxfId="0">
      <formula>"Falsche Reihenfolge — daran allein kann ein Antrag scheitern"</formula>
    </cfRule>
    <cfRule type="cellIs" priority="2" operator="equal" dxfId="1">
      <formula>"OK"</formula>
    </cfRule>
  </conditionalFormatting>
  <dataValidations count="1">
    <dataValidation sqref="H2 H3 H4 H5 H6 H7 H8 H9 H10 H11 H12" showDropDown="0" showInputMessage="0" showErrorMessage="0" allowBlank="0" type="list">
      <formula1>"Ja,Nein"</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2"/>
  <sheetViews>
    <sheetView workbookViewId="0">
      <pane ySplit="1" topLeftCell="A2" activePane="bottomLeft" state="frozen"/>
      <selection pane="bottomLeft" activeCell="A1" sqref="A1"/>
    </sheetView>
  </sheetViews>
  <sheetFormatPr baseColWidth="8" defaultRowHeight="15"/>
  <cols>
    <col width="58" customWidth="1" min="1" max="1"/>
    <col width="62" customWidth="1" min="2" max="2"/>
    <col width="16" customWidth="1" min="3" max="3"/>
    <col width="22" customWidth="1" min="4" max="4"/>
    <col width="70" customWidth="1" min="5" max="5"/>
  </cols>
  <sheetData>
    <row r="1" ht="40" customHeight="1">
      <c r="A1" s="7" t="inlineStr">
        <is>
          <t>Quelle</t>
        </is>
      </c>
      <c r="B1" s="7" t="inlineStr">
        <is>
          <t>Link</t>
        </is>
      </c>
      <c r="C1" s="7" t="inlineStr">
        <is>
          <t>Einstufung</t>
        </is>
      </c>
      <c r="D1" s="7" t="inlineStr">
        <is>
          <t>Datum auf der Quelle / Abrufdatum</t>
        </is>
      </c>
      <c r="E1" s="7" t="inlineStr">
        <is>
          <t>Hinweis</t>
        </is>
      </c>
    </row>
    <row r="2">
      <c r="A2" s="4" t="inlineStr">
        <is>
          <t>Italien — Transizione 5.0 (credito d’imposta)</t>
        </is>
      </c>
      <c r="B2" s="30" t="inlineStr">
        <is>
          <t>https://www.mimit.gov.it/it/incentivi/piano-transizione-5-0</t>
        </is>
      </c>
      <c r="C2" t="inlineStr">
        <is>
          <t>AMTLICH</t>
        </is>
      </c>
      <c r="D2" s="4" t="inlineStr">
        <is>
          <t>page updated 30 June 2026</t>
        </is>
      </c>
      <c r="E2" s="4" t="inlineStr">
        <is>
          <t>CLOSED. Applications closed and resources were declared exhausted by directorial decree on 6 November 2025. The investment period was 1 Jan 2024 – 31 Dec 2025. Kept in the pack because people still ask for it. It has NOT been extended for 2026; it is replaced by the iperammortamento in the next row. The maximum is an annual ceiling on eligible cost, not on the credit.</t>
        </is>
      </c>
    </row>
    <row r="3">
      <c r="A3" s="4" t="inlineStr">
        <is>
          <t>Italien — Nuovo Piano Transizione 5.0 – Iperammortamento</t>
        </is>
      </c>
      <c r="B3" s="30" t="inlineStr">
        <is>
          <t>https://www.mimit.gov.it/it/incentivi/nuovo-piano-transizione-5-0-iperammortamento</t>
        </is>
      </c>
      <c r="C3" t="inlineStr">
        <is>
          <t>AMTLICH</t>
        </is>
      </c>
      <c r="D3" s="4" t="inlineStr">
        <is>
          <t>page updated 22 July 2026</t>
        </is>
      </c>
      <c r="E3" s="4" t="inlineStr">
        <is>
          <t>OPEN. Investments 1 January 2026 – 30 September 2028. GSE booking platform live 12 June 2026; investment-confirmation communications from 21 July 2026; completion notice by 15 November 2028. NOT VERIFIED: the MIMIT page describes eligible assets as tangible AND intangible goods, but the implementing decree as read refers only to "beni materiali nuovi" and gives no rate for intangibles. The sources are incomplete and disagree. Read Annex V of Law 199/2025 and the GSE operating guidance before assuming software qualifies. Mechanism is a deduction, so the cash value depends on your own tax rate.</t>
        </is>
      </c>
    </row>
    <row r="4">
      <c r="A4" s="4" t="inlineStr">
        <is>
          <t>Italien — Nuova Sabatini (beni strumentali)</t>
        </is>
      </c>
      <c r="B4" s="30" t="inlineStr">
        <is>
          <t>https://www.mimit.gov.it/it/incentivi/agevolazioni-per-gli-investimenti-delle-pmi-in-beni-strumentali-nuova-sabatini</t>
        </is>
      </c>
      <c r="C4" t="inlineStr">
        <is>
          <t>AMTLICH</t>
        </is>
      </c>
      <c r="D4" s="4" t="inlineStr">
        <is>
          <t>page updated 14 September 2026</t>
        </is>
      </c>
      <c r="E4" s="4" t="inlineStr">
        <is>
          <t>OPEN. €1,198,817,148.59 available on the standard line and €77,201,546.89 on the capitalisation line (MIMIT, 14 September 2026). The Budget Law 2026 allocated €650m for 2026–2027. The contribution is the interest on a notional five-year amortising loan at the conventional rate. The Budget sheet shows the undiscounted upper bound (amount × rate × term); MIMIT’s own calculation is lower and prevails.</t>
        </is>
      </c>
    </row>
    <row r="5">
      <c r="A5" s="4" t="inlineStr">
        <is>
          <t>Deutschland — EEW Modul 3 – MSR, Sensorik und Energiemanagement-Software</t>
        </is>
      </c>
      <c r="B5" s="30" t="inlineStr">
        <is>
          <t>https://www.bafa.de/DE/Energie/Energieeffizienz/Energieeffizienz_und_Prozesswaerme/Modul3_Energiemanagementsysteme/modul3_energiemanagementsysteme.html</t>
        </is>
      </c>
      <c r="C5" t="inlineStr">
        <is>
          <t>AMTLICH</t>
        </is>
      </c>
      <c r="D5" s="4" t="inlineStr">
        <is>
          <t>read 22 September 2026</t>
        </is>
      </c>
      <c r="E5" s="4" t="inlineStr">
        <is>
          <t>OPEN via the FZD online portal (applications from 15 September 2025; Richtlinie of 25 January 2024). The overall EEW entry states up to 60% of eligible investment costs depending on module and company size. NOT VERIFIED: no minimum eligible investment (Bagatellgrenze) was stated on the BAFA module page and the Merkblatt PDFs could not be parsed — obtain it from the Merkblatt. Also NOT VERIFIED: whether the 2026 EEW budget is intact, constrained or subject to an Antragstopp; several German federal energy programmes saw 2026 cuts but this was not confirmed for EEW and should not be asserted either way.</t>
        </is>
      </c>
    </row>
    <row r="6">
      <c r="A6" s="4" t="inlineStr">
        <is>
          <t>Deutschland — EEW Modul 4 Basisförderung</t>
        </is>
      </c>
      <c r="B6" s="30" t="inlineStr">
        <is>
          <t>https://www.bafa.de/DE/Energie/Energieeffizienz/Energieeffizienz_und_Prozesswaerme/Modul4_Energiebezogene_Optimierung_Basisfoerderung/modul4_energiebezogene_optimierung_basisfoerderung_node.html</t>
        </is>
      </c>
      <c r="C6" t="inlineStr">
        <is>
          <t>AMTLICH</t>
        </is>
      </c>
      <c r="D6" s="4" t="inlineStr">
        <is>
          <t>read 22 September 2026</t>
        </is>
      </c>
      <c r="E6" s="4" t="inlineStr">
        <is>
          <t>OPEN, SMEs only. Requires proof that final energy demand falls by at least 15%. Listed so that a monitoring project is not misdirected here. The minimum is per measure.</t>
        </is>
      </c>
    </row>
    <row r="7">
      <c r="A7" s="4" t="inlineStr">
        <is>
          <t>Deutschland (Bavaria) — Digitalbonus Bayern</t>
        </is>
      </c>
      <c r="B7" s="30" t="inlineStr">
        <is>
          <t>https://www.digitalbonus.bayern/foerderprogramm/</t>
        </is>
      </c>
      <c r="C7" t="inlineStr">
        <is>
          <t>AMTLICH</t>
        </is>
      </c>
      <c r="D7" s="4" t="inlineStr">
        <is>
          <t>read 22 September 2026</t>
        </is>
      </c>
      <c r="E7" s="4" t="inlineStr">
        <is>
          <t>PAUSED — the monthly quota is exhausted ("Das Digitalbonus Kontingent für diesen Monat ist ausgeschöpft"). New applications from Thursday 1 October 2026, 10:00. The programme runs to 31 December 2027. The maximum column holds the Digitalbonus Plus ceiling (€30,000); Digitalbonus Standard is €7,500. Small commercial enterprises only: fewer than 50 employees, ≤€10m turnover or balance sheet, with a facility in Bavaria. Freelancers, hospitals, agriculture, public companies and insolvent firms are excluded. One application per funding area, two per company over the programme’s life.</t>
        </is>
      </c>
    </row>
    <row r="8">
      <c r="A8" s="4" t="inlineStr">
        <is>
          <t>Deutschland (North Rhine-Westphalia) — Mittelstand Innovativ &amp; Digital – MID-Digitalisierung</t>
        </is>
      </c>
      <c r="B8" s="30" t="inlineStr">
        <is>
          <t>https://www.nordrhein-westfalen-foerdert.nrw/foerdermassnahmen/mittelstand-innovativ-digital-mid-digitalisierung-2026</t>
        </is>
      </c>
      <c r="C8" t="inlineStr">
        <is>
          <t>AMTLICH</t>
        </is>
      </c>
      <c r="D8" s="4" t="inlineStr">
        <is>
          <t>read 22 September 2026</t>
        </is>
      </c>
      <c r="E8" s="4" t="inlineStr">
        <is>
          <t>OPEN 01.01.2026 – 31.12.2029. Two stages: lottery registration, then application within 28 days of receiving access credentials. SMEs and micro-enterprises (EU definition) of all sectors with a registered office in NRW. De minimis received in the prior three fiscal years must not exceed €300,000.</t>
        </is>
      </c>
    </row>
    <row r="9">
      <c r="A9" s="4" t="inlineStr">
        <is>
          <t>Deutschland — Digital Jetzt</t>
        </is>
      </c>
      <c r="B9" s="30" t="inlineStr">
        <is>
          <t>https://www.digitaljetzt-portal.de/</t>
        </is>
      </c>
      <c r="C9" t="inlineStr">
        <is>
          <t>AMTLICH</t>
        </is>
      </c>
      <c r="D9" s="4" t="inlineStr">
        <is>
          <t>read 22 September 2026</t>
        </is>
      </c>
      <c r="E9" s="4" t="inlineStr">
        <is>
          <t>ENDED. The guideline expired on 31 December 2023 and the portal was shut down on 31 March 2026. Kept in the pack because it is still widely cited by consultants. Do not reference it in 2026 content or budgets.</t>
        </is>
      </c>
    </row>
    <row r="10">
      <c r="A10" s="4" t="inlineStr">
        <is>
          <t>Spanien — Deducción por innovación tecnológica (IT), LIS</t>
        </is>
      </c>
      <c r="B10" s="30" t="inlineStr">
        <is>
          <t>https://sede.agenciatributaria.gob.es/Sede/impuesto-sobre-sociedades/deducciones-beneficios-fiscales-impuesto-sobre-sociedades/deducciones-incentivar-realizacion-determinadas-actividades.html</t>
        </is>
      </c>
      <c r="C10" t="inlineStr">
        <is>
          <t>AMTLICH</t>
        </is>
      </c>
      <c r="D10" s="4" t="inlineStr">
        <is>
          <t>document dated 19 June 2026</t>
        </is>
      </c>
      <c r="E10" s="4" t="inlineStr">
        <is>
          <t>PERMANENT tax deduction. AEAT page dated 19 June 2026. The maximum is the cap on acquisitions of advanced technology inside the IT deduction base. NOT VERIFIED: the percentage-of-cuota limits and the monetisation (abono) caps were not stated on the page read — do not assume them.</t>
        </is>
      </c>
    </row>
    <row r="11">
      <c r="A11" s="4" t="inlineStr">
        <is>
          <t>Spanien — Ayudas a la eficiencia energética en PYME y gran empresa industrial (FNEE)</t>
        </is>
      </c>
      <c r="B11" s="30" t="inlineStr">
        <is>
          <t>https://www.idae.es/ayudas-y-financiacion/para-eficiencia-energetica-en-la-industria/actuaciones-pyme-y-gran-empresa-industrial</t>
        </is>
      </c>
      <c r="C11" t="inlineStr">
        <is>
          <t>AMTLICH</t>
        </is>
      </c>
      <c r="D11" s="4" t="inlineStr">
        <is>
          <t>read 22 September 2026</t>
        </is>
      </c>
      <c r="E11" s="4" t="inlineStr">
        <is>
          <t>OPEN via the Autonomous Communities. €300,000,000 from the Fondo Nacional de Eficiencia Energética, approved 29 July 2025, territorial allocation approved 11–17 December 2025. Actions must be completed by 31 December 2030. NOT VERIFIED: aid intensity, minima, maxima and deadlines are set per Autonomous Community and were not read. Each CCAA issues its own convocatoria — check yours. The Catalan ICAEN page is robots.txt-blocked.</t>
        </is>
      </c>
    </row>
    <row r="12">
      <c r="A12" s="4" t="inlineStr">
        <is>
          <t>Spanien — PERTE de Descarbonización Industrial, Línea 1 (2026)</t>
        </is>
      </c>
      <c r="B12" s="30" t="inlineStr">
        <is>
          <t>https://www.boe.es/diario_boe/txt.php?id=BOE-B-2026-295</t>
        </is>
      </c>
      <c r="C12" t="inlineStr">
        <is>
          <t>AMTLICH</t>
        </is>
      </c>
      <c r="D12" s="4" t="inlineStr">
        <is>
          <t>BOE; news updated 27 April 2026</t>
        </is>
      </c>
      <c r="E12" s="4" t="inlineStr">
        <is>
          <t>CLOSED. Window 2 February 2026 10:00 – 13 February 2026 14:00 (BOE-B-2026-295, BDNS 879883). Budget raised from €329.7m to €408.2m and then to €518.2m as at 22 April 2026. Up to 60 months to complete investments. Project sizes are far above a €30–300k monitoring ticket: useful as a component of a larger decarbonisation project, not as a stand-alone route. The mintur.gob.es PERTE-SD1 pages returned HTTP 403, so the figures come from the BOE and planderecuperacion.gob.es.</t>
        </is>
      </c>
    </row>
    <row r="13">
      <c r="A13" s="4" t="inlineStr">
        <is>
          <t>Spanien — Kit Digital (Segmento III)</t>
        </is>
      </c>
      <c r="B13" s="30" t="inlineStr">
        <is>
          <t>https://sede.red.gob.es/es/procedimientos/convocatoria-de-ayudas-destinadas-la-digitalizacion-de-empresas-del-segmento-iii</t>
        </is>
      </c>
      <c r="C13" t="inlineStr">
        <is>
          <t>AMTLICH</t>
        </is>
      </c>
      <c r="D13" s="4" t="inlineStr">
        <is>
          <t>BOE 28 January 2026</t>
        </is>
      </c>
      <c r="E13" s="4" t="inlineStr">
        <is>
          <t>CLOSED on 31 October 2025 at 12:00. Orden TDF/39/2026 of 26 January 2026 extends the temporal scope until funds are exhausted and requires reinvestment of unexecuted budget, but it does NOT open a new convocatoria, extend a deadline, or change bono amounts or segments. At €3,000 maximum this is not a route for a monitoring project; treat it as a door-opener for micro-manufacturers. Several consultant pages market TDF/39/2026 as "Kit Digital is back" — the BOE text does not say that.</t>
        </is>
      </c>
    </row>
    <row r="14">
      <c r="A14" s="4" t="inlineStr">
        <is>
          <t>Portugal — SITCE – Descarbonização e Eficiência Energética (MPR-2026-01)</t>
        </is>
      </c>
      <c r="B14" s="30" t="inlineStr">
        <is>
          <t>https://www.compete2030.gov.pt/avisos/sitce-descarbonizacao-e-eficiencia-energetica-mpr-2026-01/</t>
        </is>
      </c>
      <c r="C14" t="inlineStr">
        <is>
          <t>AMTLICH</t>
        </is>
      </c>
      <c r="D14" s="4" t="inlineStr">
        <is>
          <t>page updated 26 February 2026</t>
        </is>
      </c>
      <c r="E14" s="4" t="inlineStr">
        <is>
          <t>Phase 3 OPEN to 30 December 2026 18:00 — RCI, large enterprises only. The Regime Geral phases closed on 27 February and 29 May 2026. FEDER allocation €165,000,000. NOT VERIFIED: neither page read itemised the eligible expense list, so whether metering hardware, sensors and software qualify is unverified. The Aviso PDF must be read. Regions: NUTS II Norte, Centro, Alentejo, Algarve; RCI also Lisboa.</t>
        </is>
      </c>
    </row>
    <row r="15">
      <c r="A15" s="4" t="inlineStr">
        <is>
          <t>Portugal — SICE – Inovação Produtiva (MPR-2026-6)</t>
        </is>
      </c>
      <c r="B15" s="30" t="inlineStr">
        <is>
          <t>https://compete2030.gov.pt/avisos/</t>
        </is>
      </c>
      <c r="C15" t="inlineStr">
        <is>
          <t>AMTLICH</t>
        </is>
      </c>
      <c r="D15" s="4" t="inlineStr">
        <is>
          <t>read 22 September 2026</t>
        </is>
      </c>
      <c r="E15" s="4" t="inlineStr">
        <is>
          <t>Current call MPR-2026-6, "Territórios de Baixa Densidade e Outros Territórios", closes 30 September 2026 (COMPETE 2030 avisos index). NOT VERIFIED: the 40% / 50% / 60% rates come from the earlier MPr-2024-2 call and may not apply to the 2026 call. Read the 2026 Aviso before using them.</t>
        </is>
      </c>
    </row>
    <row r="16">
      <c r="A16" s="4" t="inlineStr">
        <is>
          <t>Niederlande — Energie-investeringsaftrek (EIA)</t>
        </is>
      </c>
      <c r="B16" s="30" t="inlineStr">
        <is>
          <t>https://www.belastingdienst.nl/wps/wcm/connect/bldcontentnl/belastingdienst/zakelijk/winst/inkomstenbelasting/veranderingen-inkomstenbelasting-2026/investeringsaftrek-2026/energie-investeringsaftrek-2026</t>
        </is>
      </c>
      <c r="C16" t="inlineStr">
        <is>
          <t>AMTLICH</t>
        </is>
      </c>
      <c r="D16" s="4" t="inlineStr">
        <is>
          <t>read 22 September 2026</t>
        </is>
      </c>
      <c r="E16" s="4" t="inlineStr">
        <is>
          <t>OPEN (permanent). The investment must be notified to RVO in advance. EIA can be combined with the kleinschaligheidsinvesteringsaftrek but not with the milieu-investeringsaftrek. CONFLICT between official sources: the Belastingdienst 2026 page gives the annual maximum as €153 million, the RVO Energielijst 2026 brochure as parsed gives €155 million. This pack uses €153m (the tax authority) and flags the conflict. In the Netherlands, position metering as an integral component of a listed energy-saving measure, not as a stand-alone asset. Mechanism is a deduction, so the cash value depends on your own tax rate.</t>
        </is>
      </c>
    </row>
    <row r="17">
      <c r="A17" s="4" t="inlineStr">
        <is>
          <t>Niederlande — WBSO (S&amp;O-afdrachtvermindering)</t>
        </is>
      </c>
      <c r="B17" s="30" t="inlineStr">
        <is>
          <t>https://www.rvo.nl/subsidies-financiering/wbso</t>
        </is>
      </c>
      <c r="C17" t="inlineStr">
        <is>
          <t>AMTLICH</t>
        </is>
      </c>
      <c r="D17" s="4" t="inlineStr">
        <is>
          <t>read 22 September 2026</t>
        </is>
      </c>
      <c r="E17" s="4" t="inlineStr">
        <is>
          <t>OPEN (permanent). NOT VERIFIED: no WBSO percentage or bracket threshold is given here. The RVO rate and calculation pages are JavaScript-rendered and returned no figures or 404s. Read rvo.nl directly before publishing or budgeting any number.</t>
        </is>
      </c>
    </row>
    <row r="18">
      <c r="A18" s="4" t="inlineStr">
        <is>
          <t>Niederlande — SLIM-mkb</t>
        </is>
      </c>
      <c r="B18" s="30" t="inlineStr">
        <is>
          <t>https://www.uitvoeringvanbeleidszw.nl/subsidies-en-regelingen/algemene-informatie/slim-mkb-individuele-aanvragen--samenwerkingsverbanden-2025---2029</t>
        </is>
      </c>
      <c r="C18" t="inlineStr">
        <is>
          <t>AMTLICH</t>
        </is>
      </c>
      <c r="D18" s="4" t="inlineStr">
        <is>
          <t>read 22 September 2026</t>
        </is>
      </c>
      <c r="E18" s="4" t="inlineStr">
        <is>
          <t>CLOSED for 2026 — the last individual window ended 7 September 2026. Partnerships: €125,000–€500,000 per application, €200,000 per partner, now selected by lottery because the budget was exhausted within minutes. CONFLICT between two official pages: the scheme page gives individual window 2 as 19 August – 7 September 2026, the news item of 1 April 2026 gives 10 August – 7 September 2026; the partnership window is 8 June – 6 July on one page and 22 June – 20 July on the other. Unresolved. The maximum shown is the individual-SME ceiling; €20,000 for agricultural enterprises.</t>
        </is>
      </c>
    </row>
    <row r="19">
      <c r="A19" s="4" t="inlineStr">
        <is>
          <t>Belgien (federal) — Investeringsaftrek — verhoogde thematische aftrek</t>
        </is>
      </c>
      <c r="B19" s="30" t="inlineStr">
        <is>
          <t>https://www.vlaio.be/nl/subsidies-financiering/subsidiedatabank/maatregelen/investeringsaftrek</t>
        </is>
      </c>
      <c r="C19" t="inlineStr">
        <is>
          <t>AMTLICH</t>
        </is>
      </c>
      <c r="D19" s="4" t="inlineStr">
        <is>
          <t>last modified 1 September 2026</t>
        </is>
      </c>
      <c r="E19" s="4" t="inlineStr">
        <is>
          <t>OPEN (permanent). A regional certificate attesting that the investment qualifies is required. Procedure: form 275U for companies, 276U for the self-employed. This thematic energy-efficiency track, not the 20% digital track, is the Belgian route for machine and energy monitoring. Mechanism is a deduction, so the cash value depends on your own tax rate.</t>
        </is>
      </c>
    </row>
    <row r="20">
      <c r="A20" s="4" t="inlineStr">
        <is>
          <t>Belgien (federal) — Investeringsaftrek — digitale investeringen</t>
        </is>
      </c>
      <c r="B20" s="30" t="inlineStr">
        <is>
          <t>https://www.vlaio.be/nl/subsidies-financiering/subsidiedatabank/maatregelen/investeringsaftrek</t>
        </is>
      </c>
      <c r="C20" t="inlineStr">
        <is>
          <t>AMTLICH</t>
        </is>
      </c>
      <c r="D20" s="4" t="inlineStr">
        <is>
          <t>last modified 1 September 2026</t>
        </is>
      </c>
      <c r="E20" s="4" t="inlineStr">
        <is>
          <t>OPEN (permanent). Scoping point: production monitoring and MES do not obviously sit in these four back-office, security and commercial categories. Listed so it is not claimed by mistake.</t>
        </is>
      </c>
    </row>
    <row r="21">
      <c r="A21" s="4" t="inlineStr">
        <is>
          <t>Belgien (Flanders) — GREEN investeringssteun</t>
        </is>
      </c>
      <c r="B21" s="30" t="inlineStr">
        <is>
          <t>https://www.vlaio.be/nl/subsidies-financiering/green-investeringssteun/wat-is-het-steunpercentage-en-welke-kosten-worden-aanvaard</t>
        </is>
      </c>
      <c r="C21" t="inlineStr">
        <is>
          <t>AMTLICH</t>
        </is>
      </c>
      <c r="D21" s="4" t="inlineStr">
        <is>
          <t>read 22 September 2026</t>
        </is>
      </c>
      <c r="E21" s="4" t="inlineStr">
        <is>
          <t>OPEN — no 2026 deadline shown on the page read. Measuring, monitoring and control systems and software are NOT named among the eligible items on the page read. The minimum is a minimum investment; the maximum is per company over three years.</t>
        </is>
      </c>
    </row>
    <row r="22">
      <c r="A22" s="4" t="inlineStr">
        <is>
          <t>Belgien (Flanders) — Ecologiepremie+</t>
        </is>
      </c>
      <c r="B22" s="30" t="inlineStr">
        <is>
          <t>https://www.vlaio.be/nl/subsidies-financiering/subsidiedatabank/ecologiepremie</t>
        </is>
      </c>
      <c r="C22" t="inlineStr">
        <is>
          <t>AMTLICH</t>
        </is>
      </c>
      <c r="D22" s="4" t="inlineStr">
        <is>
          <t>last modified 2 July 2026</t>
        </is>
      </c>
      <c r="E22" s="4" t="inlineStr">
        <is>
          <t>OPEN, rolling applications ("doorlopend"). NOT VERIFIED: rates by technology and company size were not stated on the pages read. The maximum is per enterprise over three years.</t>
        </is>
      </c>
    </row>
    <row r="23">
      <c r="A23" s="4" t="inlineStr">
        <is>
          <t>Belgien (Flanders) — kmo-portefeuille</t>
        </is>
      </c>
      <c r="B23" s="30" t="inlineStr">
        <is>
          <t>https://www.vlaio.be/nl/subsidies-financiering/kmo-portefeuille</t>
        </is>
      </c>
      <c r="C23" t="inlineStr">
        <is>
          <t>AMTLICH</t>
        </is>
      </c>
      <c r="D23" s="4" t="inlineStr">
        <is>
          <t>read 22 September 2026</t>
        </is>
      </c>
      <c r="E23" s="4" t="inlineStr">
        <is>
          <t>OPEN but materially narrowed: from 1 February 2026 the ADVICE track is restricted to cybersecurity only. Training across all themes, including digitalisation and sustainability, remains eligible. The maximum is per year.</t>
        </is>
      </c>
    </row>
    <row r="24">
      <c r="A24" s="4" t="inlineStr">
        <is>
          <t>Belgien (Wallonia) — Chèque « Maturité numérique »</t>
        </is>
      </c>
      <c r="B24" s="30" t="inlineStr">
        <is>
          <t>https://www.cheques-entreprises.be/cheques/</t>
        </is>
      </c>
      <c r="C24" t="inlineStr">
        <is>
          <t>AMTLICH</t>
        </is>
      </c>
      <c r="D24" s="4" t="inlineStr">
        <is>
          <t>read 22 September 2026</t>
        </is>
      </c>
      <c r="E24" s="4" t="inlineStr">
        <is>
          <t>OPEN. The maximum is excluding VAT over a rolling three-year period. SMEs and self-employed with their main office in Wallonia, fewer than 250 employees. The cybersecurity cheque is 75% with the same €50,000 ceiling.</t>
        </is>
      </c>
    </row>
    <row r="25">
      <c r="A25" s="4" t="inlineStr">
        <is>
          <t>Belgien (Wallonia) — Chèques énergie (audit global, partiel, de suivi, étude de faisabilité)</t>
        </is>
      </c>
      <c r="B25" s="30" t="inlineStr">
        <is>
          <t>https://www.cheques-entreprises.be/cheques/</t>
        </is>
      </c>
      <c r="C25" t="inlineStr">
        <is>
          <t>AMTLICH</t>
        </is>
      </c>
      <c r="D25" s="4" t="inlineStr">
        <is>
          <t>read 22 September 2026</t>
        </is>
      </c>
      <c r="E25" s="4" t="inlineStr">
        <is>
          <t>OPEN. Maxima over a rolling three-year period, excluding VAT. The maximum shown is the audit global ceiling (€8,000). Audit partiel €5,000; audit de suivi annuel €2,000; étude de faisabilité €5,000.</t>
        </is>
      </c>
    </row>
    <row r="26">
      <c r="A26" s="4" t="inlineStr">
        <is>
          <t>Österreich — UFI – Energiesparmaßnahmen (Umweltförderung im Inland)</t>
        </is>
      </c>
      <c r="B26" s="30" t="inlineStr">
        <is>
          <t>https://www.umweltfoerderung.at/fileadmin/user_upload/umweltfoerderung/betriebe/Energiesparen_in_Betrieben/UFI_Standardfall_Infoblatt_ENERGSPA.pdf</t>
        </is>
      </c>
      <c r="C26" t="inlineStr">
        <is>
          <t>AMTLICH</t>
        </is>
      </c>
      <c r="D26" s="4" t="inlineStr">
        <is>
          <t>Infoblatt version 04/2026</t>
        </is>
      </c>
      <c r="E26" s="4" t="inlineStr">
        <is>
          <t>OPEN (Infoblatt version 04/2026). Investment must be at least €10,000 and below €1.0 million. Minimum CO₂ saving 4 tonnes a year. Caveat: stand-alone Messtechnik, energy-management systems, monitoring, sensors and software are NOT listed as free-standing eligible measures — they qualify as MSR technology integrated into an eligible efficiency measure.</t>
        </is>
      </c>
    </row>
    <row r="27">
      <c r="A27" s="4" t="inlineStr">
        <is>
          <t>Österreich — Energiemanagement – Flexibilisierung im Verteilnetz (Betriebe)</t>
        </is>
      </c>
      <c r="B27" s="30" t="inlineStr">
        <is>
          <t>https://www.umweltfoerderung.at/betriebe/energiemanagement-fuer-betriebe</t>
        </is>
      </c>
      <c r="C27" t="inlineStr">
        <is>
          <t>AMTLICH</t>
        </is>
      </c>
      <c r="D27" s="4" t="inlineStr">
        <is>
          <t>read 22 September 2026</t>
        </is>
      </c>
      <c r="E27" s="4" t="inlineStr">
        <is>
          <t>OPEN to 15 April 2027, 12:00. Non-repayable grant. NOT VERIFIED: the funding rate and the minimum and maximum amounts were not stated on the page — the Leitfaden must be read. Applicants need low-voltage grid connections (network levels 6–7).</t>
        </is>
      </c>
    </row>
    <row r="28">
      <c r="A28" s="4" t="inlineStr">
        <is>
          <t>Österreich — Energieeffizienz-Ausschreibung Juli 2026 (UFI)</t>
        </is>
      </c>
      <c r="B28" s="30" t="inlineStr">
        <is>
          <t>https://www.umweltfoerderung.at/betriebe/energieeffizienz-2-2026</t>
        </is>
      </c>
      <c r="C28" t="inlineStr">
        <is>
          <t>AMTLICH</t>
        </is>
      </c>
      <c r="D28" s="4" t="inlineStr">
        <is>
          <t>read 22 September 2026</t>
        </is>
      </c>
      <c r="E28" s="4" t="inlineStr">
        <is>
          <t>OPEN to 12 October 2026, 12:00. Minimum investment €1.0 million and minimum saving 1.0 GWh a year. Out of range for a €30–300k monitoring ticket on its own. NOT VERIFIED: funding rate and maxima were not stated on the page read.</t>
        </is>
      </c>
    </row>
    <row r="29">
      <c r="A29" s="4" t="inlineStr">
        <is>
          <t>Österreich — KMU.DIGITAL</t>
        </is>
      </c>
      <c r="B29" s="30" t="inlineStr">
        <is>
          <t>https://www.kmudigital.at/</t>
        </is>
      </c>
      <c r="C29" t="inlineStr">
        <is>
          <t>AMTLICH</t>
        </is>
      </c>
      <c r="D29" s="4" t="inlineStr">
        <is>
          <t>read 22 September 2026</t>
        </is>
      </c>
      <c r="E29" s="4" t="inlineStr">
        <is>
          <t>BUDGET EXHAUSTED and discontinued: "Das Budget von KMU.DIGITAL 4.0 ist vollständig ausgeschöpft" and the programme will not be continued from 2027 because of federal budget consolidation. Do not build Austrian content or a budget around it. Point prospects at the UFI schemes instead. €35 million was allocated for 2024–2026.</t>
        </is>
      </c>
    </row>
    <row r="30">
      <c r="A30" s="4" t="inlineStr">
        <is>
          <t>Schweden — Klimatklivet</t>
        </is>
      </c>
      <c r="B30" s="30" t="inlineStr">
        <is>
          <t>https://www.naturvardsverket.se/amnesomraden/klimatomstallningen/klimatklivet/klimatklivets-ansokningsomgangar/</t>
        </is>
      </c>
      <c r="C30" t="inlineStr">
        <is>
          <t>AMTLICH</t>
        </is>
      </c>
      <c r="D30" s="4" t="inlineStr">
        <is>
          <t>page updated 27 August 2026</t>
        </is>
      </c>
      <c r="E30" s="4" t="inlineStr">
        <is>
          <t>The 2026 open rounds closed on 4 September 2026. Next open round (preliminary): 22 February – 5 March 2027. NOT VERIFIED: maximum aid intensity by company size, minimum and maximum grants, and the eligibility of monitoring systems. Do not quote a Swedish aid intensity without a further source.</t>
        </is>
      </c>
    </row>
    <row r="31">
      <c r="A31" s="4" t="inlineStr">
        <is>
          <t>Schweden — Energisteget / energikartläggningsstöd</t>
        </is>
      </c>
      <c r="B31" s="30" t="inlineStr">
        <is>
          <t>https://www.energimyndigheten.se/utlysningar/</t>
        </is>
      </c>
      <c r="C31" t="inlineStr">
        <is>
          <t>AMTLICH</t>
        </is>
      </c>
      <c r="D31" s="4" t="inlineStr">
        <is>
          <t>read 22 September 2026</t>
        </is>
      </c>
      <c r="E31" s="4" t="inlineStr">
        <is>
          <t>Both Energimyndigheten URLs returned 404 on 22 September 2026. APPEAR DISCONTINUED — presumed closed, not confirmed closed. Confirm with Energimyndigheten before relying on it either way. The open calls read on the agency’s own list on 22 September 2026 were all in energy preparedness, heavy-vehicle charging and academic research — none relevant to factory monitoring.</t>
        </is>
      </c>
    </row>
    <row r="32">
      <c r="A32" s="4" t="inlineStr">
        <is>
          <t>Dänemark — Erhvervspuljen (Erhvervstilskud til energieffektiviseringer)</t>
        </is>
      </c>
      <c r="B32" s="30" t="inlineStr">
        <is>
          <t>https://www.statens-tilskudspuljer.dk/klima-energi-og-forsyningsministeriet/energistyrelsen/20</t>
        </is>
      </c>
      <c r="C32" t="inlineStr">
        <is>
          <t>AMTLICH</t>
        </is>
      </c>
      <c r="D32" s="4" t="inlineStr">
        <is>
          <t>read 22 September 2026</t>
        </is>
      </c>
      <c r="E32" s="4" t="inlineStr">
        <is>
          <t>The official portal shows the pool reopening on 2 March 2026, but the same passage also refers to closing "no later than November 2025" — internally inconsistent as read. The 2026 round status is UNCLEAR. Energistyrelsen’s own site could not be fetched (robots.txt timeout). CONFLICT: 60% versus 50% aid intensity, both on official Danish government portals — unresolved. The Budget sheet uses the lower figure (50%); change it if your own case documentation says otherwise. Total pool about DKK 3.5bn across 2020–2029; Virksomhedsguiden cites a maximum of DKK 112 million per applicant. Because the grant is computed per kWh or tonne saved, a monitoring project must be tied to a quantified, documented saving.</t>
        </is>
      </c>
    </row>
    <row r="33">
      <c r="A33" s="4" t="inlineStr">
        <is>
          <t>Dänemark — SMV:Digital (rådgivertilskud)</t>
        </is>
      </c>
      <c r="B33" s="30" t="inlineStr">
        <is>
          <t>https://virksomhedsguiden.dk/content/ydelser/digitalisering-raadgivertilskud/00f2ddc0-76bb-4cb8-b15c-989ed1228c3d/</t>
        </is>
      </c>
      <c r="C33" t="inlineStr">
        <is>
          <t>AMTLICH</t>
        </is>
      </c>
      <c r="D33" s="4" t="inlineStr">
        <is>
          <t>read 22 September 2026</t>
        </is>
      </c>
      <c r="E33" s="4" t="inlineStr">
        <is>
          <t>Next round 9 November 2026 09:00 – 16 November 2026 23:55. DKK 15 million, supporting roughly 150 companies. Maximum DKK 50,000 for cybersecurity, digital marketing and simple ERP. Maximum eligible expense DKK 300,000. Eligibility: at least 2 full-time equivalents; SME definition applies.</t>
        </is>
      </c>
    </row>
    <row r="34">
      <c r="A34" s="4" t="inlineStr">
        <is>
          <t>Finnland — Energiatuki</t>
        </is>
      </c>
      <c r="B34" s="30" t="inlineStr">
        <is>
          <t>https://www.businessfinland.fi/suomalaisille-asiakkaille/palvelut/rahoitus/energiatuki</t>
        </is>
      </c>
      <c r="C34" t="inlineStr">
        <is>
          <t>AMTLICH</t>
        </is>
      </c>
      <c r="D34" s="4" t="inlineStr">
        <is>
          <t>page updated 29 October 2025</t>
        </is>
      </c>
      <c r="E34" s="4" t="inlineStr">
        <is>
          <t>OPEN, continuous application ("jatkuva haku"). No 2026 deadline. The minimum and maximum are the project size for an energy-efficiency investment. NOT VERIFIED: whether metering and monitoring hardware and software are eligible as a stand-alone energy-efficiency investment — the page did not itemise eligible costs. Signing the energiatehokkuussopimus or structuring the deal as an ESCO contract is worth 5 to 10 points of aid intensity.</t>
        </is>
      </c>
    </row>
    <row r="35">
      <c r="A35" s="4" t="inlineStr">
        <is>
          <t>Schweiz — ProKilowatt — Programme</t>
        </is>
      </c>
      <c r="B35" s="30" t="inlineStr">
        <is>
          <t>https://pubdb.bfe.admin.ch/de/publication/download/12353</t>
        </is>
      </c>
      <c r="C35" t="inlineStr">
        <is>
          <t>AMTLICH</t>
        </is>
      </c>
      <c r="D35" s="4" t="inlineStr">
        <is>
          <t>read 22 September 2026</t>
        </is>
      </c>
      <c r="E35" s="4" t="inlineStr">
        <is>
          <t>The 2026 programme deadline was 1 May 2026. Budget at least CHF 30m; the overall ProKilowatt budget is CHF 70m a year. The 2026 programme conditions document, as read, EXCLUDES lighting measures, new-build and replacement buildings, "systems management installation" (Leittechnik / building automation), fuel substitution with non-renewables, and measures already implemented before approval. The precise scope of the systems-management exclusion matters directly for a monitoring vendor and should be confirmed in the German original. Swiss cantonal programmes and the CO₂-levy-exemption / target-agreement route were not researched — a genuine gap.</t>
        </is>
      </c>
    </row>
    <row r="36">
      <c r="A36" s="4" t="inlineStr">
        <is>
          <t>Schweiz — ProKilowatt — Projekte</t>
        </is>
      </c>
      <c r="B36" s="30" t="inlineStr">
        <is>
          <t>https://www.bfe.admin.ch/bfe/en/home/promotion/energy-efficiency/competitive-calls-for-tenders-prokilowatt.html/</t>
        </is>
      </c>
      <c r="C36" t="inlineStr">
        <is>
          <t>AMTLICH</t>
        </is>
      </c>
      <c r="D36" s="4" t="inlineStr">
        <is>
          <t>read 22 September 2026</t>
        </is>
      </c>
      <c r="E36" s="4" t="inlineStr">
        <is>
          <t>Submission window 3 November 2025 – 1 November 2026. NOT VERIFIED: the project-route funding rate. The 30% figure belongs to the programme route in the row above, not to this one — do not carry it across.</t>
        </is>
      </c>
    </row>
    <row r="37">
      <c r="A37" s="4" t="inlineStr">
        <is>
          <t>Türkei — KOBİ Dijital Dönüşüm Destek Programı</t>
        </is>
      </c>
      <c r="B37" s="30" t="inlineStr">
        <is>
          <t>https://www.kosgeb.gov.tr/site/tr/genel/destekdetay/9144/kobi-dijital-donusum-destek-programi</t>
        </is>
      </c>
      <c r="C37" t="inlineStr">
        <is>
          <t>AMTLICH</t>
        </is>
      </c>
      <c r="D37" s="4" t="inlineStr">
        <is>
          <t>read 22 September 2026</t>
        </is>
      </c>
      <c r="E37" s="4" t="inlineStr">
        <is>
          <t>ACTIVE. Listed under active supports; application form revision dated 11.05.2026. Maximum credit term 36 months with an optional 6-month grace period; programme period 24 months. Partner banks: TEB, İş Bankası, Yapı Kredi. The gate that matters: an approved digital-transformation maturity assessment report is mandatory before financing — TÜSSİDE DDX or MEXT SIRI. Financial tests: positive equity in the last fiscal year, and positive operating profit in at least one of the last three. Excluded activities follow the EBRD unsuitable-sectors list. There is no aid intensity to model — the benefit is the interest avoided.</t>
        </is>
      </c>
    </row>
    <row r="38">
      <c r="A38" s="4" t="inlineStr">
        <is>
          <t>Türkei — Kapasite Geliştirme Destek Programı</t>
        </is>
      </c>
      <c r="B38" s="30" t="inlineStr">
        <is>
          <t>https://www.kosgeb.gov.tr/site/tr/genel/destekdetay/9200/kapasite-gelistirme-destek-programi</t>
        </is>
      </c>
      <c r="C38" t="inlineStr">
        <is>
          <t>AMTLICH</t>
        </is>
      </c>
      <c r="D38" s="4" t="inlineStr">
        <is>
          <t>read 22 September 2026</t>
        </is>
      </c>
      <c r="E38" s="4" t="inlineStr">
        <is>
          <t>ACTIVE programme, window closed. 2026 Period 3 ran 22 August – 15 September 2026; Period 1 ran 3–28 February and Period 2 6–30 June. A further window is expected but was not announced as at 22 September 2026. The "20 points" is a reduction in the loan rate, not an aid intensity, so the Budget sheet cannot model it as a rate; use the 1,000,000 TL non-repayable element instead. Credit ceiling 30,000,000 TL for the defence, aviation and space supplier track (EYDEP-A 30m, B 27.5m, C 25m). Gate: the applicant must be classified "hızlı büyüyen" (fast-growing). In 2025, 2,440 enterprises accessed 38.4 billion TL through this programme.</t>
        </is>
      </c>
    </row>
    <row r="39">
      <c r="A39" s="4" t="inlineStr">
        <is>
          <t>Türkei — Yeşil Sanayi Destek Programı – Sanayide Temiz ve Döngüsel Ekonomi</t>
        </is>
      </c>
      <c r="B39" s="30" t="inlineStr">
        <is>
          <t>https://www.kosgeb.gov.tr/site/tr/genel/destekdetay/9022/yesil-sanayi-destek-programi</t>
        </is>
      </c>
      <c r="C39" t="inlineStr">
        <is>
          <t>AMTLICH</t>
        </is>
      </c>
      <c r="D39" s="4" t="inlineStr">
        <is>
          <t>read 22 September 2026</t>
        </is>
      </c>
      <c r="E39" s="4" t="inlineStr">
        <is>
          <t>Programme live and on KOSGEB’s active list; the 2026 call status is NOT VERIFIED — the only proje teklif çağrısı documents located are dated 2023 and 2024. Verify that a 2026 call is open before telling anyone to apply. Funded by the World Bank Türkiye Yeşil Sanayi Projesi.</t>
        </is>
      </c>
    </row>
    <row r="40">
      <c r="A40" s="4" t="inlineStr">
        <is>
          <t>Türkei — Yeşil Sanayi Destek Programı – güneş enerjisi yatırımları</t>
        </is>
      </c>
      <c r="B40" s="30" t="inlineStr">
        <is>
          <t>https://www.kosgeb.gov.tr/site/tr/genel/destekdetay/9022/yesil-sanayi-destek-programi</t>
        </is>
      </c>
      <c r="C40" t="inlineStr">
        <is>
          <t>AMTLICH</t>
        </is>
      </c>
      <c r="D40" s="4" t="inlineStr">
        <is>
          <t>read 22 September 2026</t>
        </is>
      </c>
      <c r="E40" s="4" t="inlineStr">
        <is>
          <t>Programme live; the 2026 call status is NOT VERIFIED (see the row above). Listed for completeness: solar investment, not a route for monitoring.</t>
        </is>
      </c>
    </row>
    <row r="41">
      <c r="A41" s="4" t="inlineStr">
        <is>
          <t>Türkei — TÜBİTAK 1501 Sanayi Ar-Ge Destek Programı</t>
        </is>
      </c>
      <c r="B41" s="30" t="inlineStr">
        <is>
          <t>https://tubitak.gov.tr/tr/duyuru/1501-sanayi-ar-ge-destek-programi-ve-1507-kobi-ar-ge-baslangic-destek-programi-2026-yili-2-cagrilari-acildi</t>
        </is>
      </c>
      <c r="C41" t="inlineStr">
        <is>
          <t>AMTLICH</t>
        </is>
      </c>
      <c r="D41" s="4" t="inlineStr">
        <is>
          <t>announcement 20 July 2026</t>
        </is>
      </c>
      <c r="E41" s="4" t="inlineStr">
        <is>
          <t>OPEN. 2026-2 call opened 20 July 2026; organisation-level pre-registration deadline 22 October 2026; call closes 26 October 2026. Duration 24 months, extendable to 36. The 2026-2 call text restricts applicants to SMEs, which contradicts the long-standing framing of 1501 as the large-firm programme. Quote the call text, not the old framing. Maximum two proposals per organisation per call period, counted across 1501 and 1507 combined.</t>
        </is>
      </c>
    </row>
    <row r="42">
      <c r="A42" s="4" t="inlineStr">
        <is>
          <t>Türkei — TÜBİTAK 1507 KOBİ Ar-Ge Başlangıç Destek Programı</t>
        </is>
      </c>
      <c r="B42" s="30" t="inlineStr">
        <is>
          <t>https://tubitak.gov.tr/en/funds/industrial/national-support-programs/1507-tubitak-sme-rd-start-support-program</t>
        </is>
      </c>
      <c r="C42" t="inlineStr">
        <is>
          <t>AMTLICH</t>
        </is>
      </c>
      <c r="D42" s="4" t="inlineStr">
        <is>
          <t>read 22 September 2026</t>
        </is>
      </c>
      <c r="E42" s="4" t="inlineStr">
        <is>
          <t>UPCOMING. 2026-2 applications 9–11 November 2026; 2026-1 closed 30 March 2026. NOT VERIFIED against the call text: the 75% rate, the 3,000,000 TL project budget cap and the 18-month duration come from TÜBİTAK’s English programme page; the 2026 call text does not restate them.</t>
        </is>
      </c>
    </row>
    <row r="43">
      <c r="A43" s="4" t="inlineStr">
        <is>
          <t>Türkei — Yatırım Teşvik Belgesi (Karar 9903)</t>
        </is>
      </c>
      <c r="B43" s="30" t="inlineStr">
        <is>
          <t>https://www.resmigazete.gov.tr/eskiler/2025/06/20250621-14.htm</t>
        </is>
      </c>
      <c r="C43" t="inlineStr">
        <is>
          <t>AMTLICH</t>
        </is>
      </c>
      <c r="D43" s="4" t="inlineStr">
        <is>
          <t>RG 30 May 2025; Tebliğ 21 June 2025</t>
        </is>
      </c>
      <c r="E43" s="4" t="inlineStr">
        <is>
          <t>IN FORCE since Resmî Gazete 30.05.2025, No. 32915. Minimum fixed investment 12,000,000 TL in Regions 1–2 and 6,000,000 TL elsewhere; Stratejik Hamle needs 100,000,000 TL for high-technology products and 200,000,000 TL otherwise. The rate table is SECONDARY: two professional-services bulletins of 30 May 2025 agree, but the gazette rate annexes could not be read, so no rate is used in the Budget sheet. Sources DISAGREE on whether the 240,000,000 / 180,000,000 TL caps attach to makine desteği (KPMG) or faiz desteği (PwC) — do not publish either reading. Practical point: a stand-alone monitoring deployment rarely clears the 6,000,000 TL floor; it clears it as a line inside a larger machinery investment, and the VAT and customs exemptions only apply if the kit is written into the belge’s machinery list at application.</t>
        </is>
      </c>
    </row>
    <row r="44">
      <c r="A44" s="4" t="inlineStr">
        <is>
          <t>Türkei — VAP — Verimlilik Artırıcı Proje</t>
        </is>
      </c>
      <c r="B44" s="30" t="inlineStr">
        <is>
          <t>https://www.mevzuat.gov.tr/File/GeneratePdf?mevzuatNo=15437&amp;mevzuatTur=KurumVeKurulusYonetmeligi&amp;mevzuatTertip=5</t>
        </is>
      </c>
      <c r="C44" t="inlineStr">
        <is>
          <t>AMTLICH</t>
        </is>
      </c>
      <c r="D44" s="4" t="inlineStr">
        <is>
          <t>consolidated text, last amendment RG 21.09.2024</t>
        </is>
      </c>
      <c r="E44" s="4" t="inlineStr">
        <is>
          <t>Legal basis in force; the 2026 call window is NOT VERIFIED. There is no fixed annual window (Md. 6): the Presidency may take applications once, several times, or continuously. Conditions: EVDES registration, an appointed energy manager under Md. 9, the Md. 32 information-provision duty, and a TS EN ISO 50001 certificate. Minimum instantaneous saving 150 kW for industry and energy-sector applicants (Ministry of Industry support portal, 9 May 2025); the Usul ve Esaslar leaves the threshold to each call. The annual "Azami Destek Miktarı" is set per call within the 15,000,000 TL legal cap.</t>
        </is>
      </c>
    </row>
    <row r="45">
      <c r="A45" s="4" t="inlineStr">
        <is>
          <t>Türkei — Enerji/karbon yoğunluğu azaltma desteği</t>
        </is>
      </c>
      <c r="B45" s="30" t="inlineStr">
        <is>
          <t>https://www.mevzuat.gov.tr/File/GeneratePdf?mevzuatNo=15437&amp;mevzuatTur=KurumVeKurulusYonetmeligi&amp;mevzuatTertip=5</t>
        </is>
      </c>
      <c r="C45" t="inlineStr">
        <is>
          <t>AMTLICH</t>
        </is>
      </c>
      <c r="D45" s="4" t="inlineStr">
        <is>
          <t>consolidated text, last amendment RG 21.09.2024</t>
        </is>
      </c>
      <c r="E45" s="4" t="inlineStr">
        <is>
          <t>Legal basis in force; call status NOT VERIFIED. The ministry’s live list of support windows is disallowed by robots.txt and could not be read. The base is your energy spend, not the project cost — enter the energy spend in the Budget sheet if you model this one.</t>
        </is>
      </c>
    </row>
    <row r="46">
      <c r="A46" s="4" t="inlineStr">
        <is>
          <t>Türkei — Model Fabrika / Yetkinlik ve Dijital Dönüşüm Merkezi</t>
        </is>
      </c>
      <c r="B46" s="30" t="inlineStr">
        <is>
          <t>https://www.modelfabrika.org/</t>
        </is>
      </c>
      <c r="C46" t="inlineStr">
        <is>
          <t>REPRODUKTION</t>
        </is>
      </c>
      <c r="D46" s="4" t="inlineStr">
        <is>
          <t>statement 28 July 2026</t>
        </is>
      </c>
      <c r="E46" s="4" t="inlineStr">
        <is>
          <t>12 model factories in operation, target 16 by the end of 2027 (Minister, 28 July 2026). DDX is one of the two accepted maturity models for the KOSGEB digital-transformation loan, so the model factories are both a demand channel and a gatekeeper. sanayi.gov.tr’s own Model Fabrika page returned an access-denied error; the count comes from a reproduction of a ministerial statement. The centres’ own site does not mention OEE or shop-floor data acquisition by name.</t>
        </is>
      </c>
    </row>
    <row r="47">
      <c r="A47" s="4" t="inlineStr">
        <is>
          <t>Türkei — İşletme Geliştirme Destek Programı (İGDP)</t>
        </is>
      </c>
      <c r="B47" s="30" t="inlineStr">
        <is>
          <t>https://www.kosgeb.gov.tr/site/tr/genel/destekler/3/destekler</t>
        </is>
      </c>
      <c r="C47" t="inlineStr">
        <is>
          <t>AMTLICH</t>
        </is>
      </c>
      <c r="D47" s="4" t="inlineStr">
        <is>
          <t>read 22 September 2026</t>
        </is>
      </c>
      <c r="E47" s="4" t="inlineStr">
        <is>
          <t>DISCONTINUED — filed by KOSGEB under "Yürürlükten Kaldırılan Destekler" (repealed supports). Still widely quoted by Turkish consultant and vendor pages: Model Fabrika 100,000 TL at 60%, Dijital Dönüşüm Danışmanlığı 20,000 TL at 100%, energy-efficient motor 80,000 TL. Those line items went away with the programme. Do not quote them as current.</t>
        </is>
      </c>
    </row>
    <row r="48">
      <c r="A48" s="4" t="inlineStr">
        <is>
          <t>Türkei — KOBİ Teknoyatırım (Teknolojik Ürün Yatırım)</t>
        </is>
      </c>
      <c r="B48" s="30" t="inlineStr">
        <is>
          <t>https://www.kosgeb.gov.tr/site/tr/genel/destekler/3/destekler</t>
        </is>
      </c>
      <c r="C48" t="inlineStr">
        <is>
          <t>AMTLICH</t>
        </is>
      </c>
      <c r="D48" s="4" t="inlineStr">
        <is>
          <t>read 22 September 2026</t>
        </is>
      </c>
      <c r="E48" s="4" t="inlineStr">
        <is>
          <t>DISCONTINUED — filed by KOSGEB under "Yürürlükten Kaldırılan Destekler". Kept because, with İGDP, it is the programme most often quoted in Turkish content as if it were live. The live manufacturing-digitalisation route is the KOBİ Dijital Dönüşüm loan, not a grant.</t>
        </is>
      </c>
    </row>
    <row r="49">
      <c r="A49" s="4" t="inlineStr">
        <is>
          <t>Türkei — Teknoloji Odaklı Sanayi Hamlesi (HAMLE)</t>
        </is>
      </c>
      <c r="B49" s="30" t="inlineStr">
        <is>
          <t>https://www.hamle.gov.tr/</t>
        </is>
      </c>
      <c r="C49" t="inlineStr">
        <is>
          <t>AMTLICH</t>
        </is>
      </c>
      <c r="D49" s="4" t="inlineStr">
        <is>
          <t>read 22 September 2026</t>
        </is>
      </c>
      <c r="E49" s="4" t="inlineStr">
        <is>
          <t>NOT VERIFIED — the call-plan page is robots.txt-blocked and sanayi.gov.tr rejected the request. No open-call information could be established. Do not quote rates, ceilings or windows for this programme.</t>
        </is>
      </c>
    </row>
    <row r="50">
      <c r="A50" s="4" t="inlineStr">
        <is>
          <t>Türkei — Teknolojik Ürün Yatırım Destek Programı (TÜYDP)</t>
        </is>
      </c>
      <c r="B50" s="30" t="inlineStr">
        <is>
          <t>https://www.resmigazete.gov.tr/</t>
        </is>
      </c>
      <c r="C50" t="inlineStr">
        <is>
          <t>AMTLICH</t>
        </is>
      </c>
      <c r="D50" s="4" t="inlineStr">
        <is>
          <t>read 22 September 2026</t>
        </is>
      </c>
      <c r="E50" s="4" t="inlineStr">
        <is>
          <t>NOT VERIFIED — the governing Yönetmelik (RG 29 April 2014, No. 28986, amended 22 March 2022) exists, but no 2026 call, rate or ceiling was found. Do not quote rates for this programme.</t>
        </is>
      </c>
    </row>
    <row r="51">
      <c r="A51" s="4" t="inlineStr">
        <is>
          <t>Funding research file — "Not verified / conflicting" list</t>
        </is>
      </c>
      <c r="B51" s="4" t="inlineStr"/>
      <c r="C51" t="inlineStr">
        <is>
          <t>AMTLICH</t>
        </is>
      </c>
      <c r="D51" s="4" t="inlineStr">
        <is>
          <t>22 September 2026</t>
        </is>
      </c>
      <c r="E51" s="4" t="inlineStr">
        <is>
          <t>Items left open across the 35 European programmes: Italian iperammortamento software eligibility; EEW Modul 3 minimum investment and 2026 budget status; EIA annual maximum (€153m vs €155m); WBSO rates; SLIM 2026 window dates; Erhvervspuljen intensity (60% vs 50%) and 2026 round; Klimatklivet intensity; Energisteget status; Spanish IT deduction cuota limits; FNEE regional terms; Portuguese SITCE and SICE eligible-cost lists; Austrian Energiemanagement and Ausschreibung rates; ProKilowatt project-route rate and the scope of the systems-management exclusion; Swiss cantonal programmes and the CO₂-levy-exemption route, which were not researched at all.</t>
        </is>
      </c>
    </row>
    <row r="52">
      <c r="A52" s="4" t="inlineStr">
        <is>
          <t>Türkiye research file — "Not verified" list</t>
        </is>
      </c>
      <c r="B52" s="4" t="inlineStr"/>
      <c r="C52" t="inlineStr">
        <is>
          <t>AMTLICH</t>
        </is>
      </c>
      <c r="D52" s="4" t="inlineStr">
        <is>
          <t>22 September 2026</t>
        </is>
      </c>
      <c r="E52" s="4" t="inlineStr">
        <is>
          <t>Sources that blocked the research: TÜİK (JavaScript-gated on every endpoint), sanayi.gov.tr, hamle.gov.tr, enerjiverimliligi.enerji.gov.tr and EPDK tariff tables. Open items: whether a 2026 Yeşil Sanayi call exists; the VAP 2026 window and annual maximum; HAMLE and TÜYDP status; what the 240m/180m TL caps in Karar 9903 attach to; the TÜBİTAK 1507 rate, ceiling and duration against the call text; 2026 Turkish industrial electricity prices.</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6" r:id="rId5"/>
    <hyperlink xmlns:r="http://schemas.openxmlformats.org/officeDocument/2006/relationships" ref="B7" r:id="rId6"/>
    <hyperlink xmlns:r="http://schemas.openxmlformats.org/officeDocument/2006/relationships" ref="B8" r:id="rId7"/>
    <hyperlink xmlns:r="http://schemas.openxmlformats.org/officeDocument/2006/relationships" ref="B9" r:id="rId8"/>
    <hyperlink xmlns:r="http://schemas.openxmlformats.org/officeDocument/2006/relationships" ref="B10" r:id="rId9"/>
    <hyperlink xmlns:r="http://schemas.openxmlformats.org/officeDocument/2006/relationships" ref="B11" r:id="rId10"/>
    <hyperlink xmlns:r="http://schemas.openxmlformats.org/officeDocument/2006/relationships" ref="B12" r:id="rId11"/>
    <hyperlink xmlns:r="http://schemas.openxmlformats.org/officeDocument/2006/relationships" ref="B13" r:id="rId12"/>
    <hyperlink xmlns:r="http://schemas.openxmlformats.org/officeDocument/2006/relationships" ref="B14" r:id="rId13"/>
    <hyperlink xmlns:r="http://schemas.openxmlformats.org/officeDocument/2006/relationships" ref="B15" r:id="rId14"/>
    <hyperlink xmlns:r="http://schemas.openxmlformats.org/officeDocument/2006/relationships" ref="B16" r:id="rId15"/>
    <hyperlink xmlns:r="http://schemas.openxmlformats.org/officeDocument/2006/relationships" ref="B17" r:id="rId16"/>
    <hyperlink xmlns:r="http://schemas.openxmlformats.org/officeDocument/2006/relationships" ref="B18" r:id="rId17"/>
    <hyperlink xmlns:r="http://schemas.openxmlformats.org/officeDocument/2006/relationships" ref="B19" r:id="rId18"/>
    <hyperlink xmlns:r="http://schemas.openxmlformats.org/officeDocument/2006/relationships" ref="B20" r:id="rId19"/>
    <hyperlink xmlns:r="http://schemas.openxmlformats.org/officeDocument/2006/relationships" ref="B21" r:id="rId20"/>
    <hyperlink xmlns:r="http://schemas.openxmlformats.org/officeDocument/2006/relationships" ref="B22" r:id="rId21"/>
    <hyperlink xmlns:r="http://schemas.openxmlformats.org/officeDocument/2006/relationships" ref="B23" r:id="rId22"/>
    <hyperlink xmlns:r="http://schemas.openxmlformats.org/officeDocument/2006/relationships" ref="B24" r:id="rId23"/>
    <hyperlink xmlns:r="http://schemas.openxmlformats.org/officeDocument/2006/relationships" ref="B25" r:id="rId24"/>
    <hyperlink xmlns:r="http://schemas.openxmlformats.org/officeDocument/2006/relationships" ref="B26" r:id="rId25"/>
    <hyperlink xmlns:r="http://schemas.openxmlformats.org/officeDocument/2006/relationships" ref="B27" r:id="rId26"/>
    <hyperlink xmlns:r="http://schemas.openxmlformats.org/officeDocument/2006/relationships" ref="B28" r:id="rId27"/>
    <hyperlink xmlns:r="http://schemas.openxmlformats.org/officeDocument/2006/relationships" ref="B29" r:id="rId28"/>
    <hyperlink xmlns:r="http://schemas.openxmlformats.org/officeDocument/2006/relationships" ref="B30" r:id="rId29"/>
    <hyperlink xmlns:r="http://schemas.openxmlformats.org/officeDocument/2006/relationships" ref="B31" r:id="rId30"/>
    <hyperlink xmlns:r="http://schemas.openxmlformats.org/officeDocument/2006/relationships" ref="B32" r:id="rId31"/>
    <hyperlink xmlns:r="http://schemas.openxmlformats.org/officeDocument/2006/relationships" ref="B33" r:id="rId32"/>
    <hyperlink xmlns:r="http://schemas.openxmlformats.org/officeDocument/2006/relationships" ref="B34" r:id="rId33"/>
    <hyperlink xmlns:r="http://schemas.openxmlformats.org/officeDocument/2006/relationships" ref="B35" r:id="rId34"/>
    <hyperlink xmlns:r="http://schemas.openxmlformats.org/officeDocument/2006/relationships" ref="B36" r:id="rId35"/>
    <hyperlink xmlns:r="http://schemas.openxmlformats.org/officeDocument/2006/relationships" ref="B37" r:id="rId36"/>
    <hyperlink xmlns:r="http://schemas.openxmlformats.org/officeDocument/2006/relationships" ref="B38" r:id="rId37"/>
    <hyperlink xmlns:r="http://schemas.openxmlformats.org/officeDocument/2006/relationships" ref="B39" r:id="rId38"/>
    <hyperlink xmlns:r="http://schemas.openxmlformats.org/officeDocument/2006/relationships" ref="B40" r:id="rId39"/>
    <hyperlink xmlns:r="http://schemas.openxmlformats.org/officeDocument/2006/relationships" ref="B41" r:id="rId40"/>
    <hyperlink xmlns:r="http://schemas.openxmlformats.org/officeDocument/2006/relationships" ref="B42" r:id="rId41"/>
    <hyperlink xmlns:r="http://schemas.openxmlformats.org/officeDocument/2006/relationships" ref="B43" r:id="rId42"/>
    <hyperlink xmlns:r="http://schemas.openxmlformats.org/officeDocument/2006/relationships" ref="B44" r:id="rId43"/>
    <hyperlink xmlns:r="http://schemas.openxmlformats.org/officeDocument/2006/relationships" ref="B45" r:id="rId44"/>
    <hyperlink xmlns:r="http://schemas.openxmlformats.org/officeDocument/2006/relationships" ref="B46" r:id="rId45"/>
    <hyperlink xmlns:r="http://schemas.openxmlformats.org/officeDocument/2006/relationships" ref="B47" r:id="rId46"/>
    <hyperlink xmlns:r="http://schemas.openxmlformats.org/officeDocument/2006/relationships" ref="B48" r:id="rId47"/>
    <hyperlink xmlns:r="http://schemas.openxmlformats.org/officeDocument/2006/relationships" ref="B49" r:id="rId48"/>
    <hyperlink xmlns:r="http://schemas.openxmlformats.org/officeDocument/2006/relationships" ref="B50" r:id="rId4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2026-09-22T21:24:48Z</dcterms:created>
  <dcterms:modified xmlns:dcterms="http://purl.org/dc/terms/" xmlns:xsi="http://www.w3.org/2001/XMLSchema-instance" xsi:type="dcterms:W3CDTF">2026-09-22T21:24:48Z</dcterms:modified>
</cp:coreProperties>
</file>