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ogrammes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Indicators" sheetId="4" state="visible" r:id="rId4"/>
    <sheet xmlns:r="http://schemas.openxmlformats.org/officeDocument/2006/relationships" name="Milestones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9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i val="1"/>
      <color rgb="0044505C"/>
    </font>
    <font>
      <color rgb="006B7785"/>
      <sz val="9"/>
    </font>
    <font>
      <b val="1"/>
      <color rgb="00FFFFFF"/>
    </font>
    <font>
      <color rgb="001F4E79"/>
      <u val="single"/>
    </font>
    <font>
      <i val="1"/>
      <color rgb="008A5A00"/>
    </font>
  </fonts>
  <fills count="5">
    <fill>
      <patternFill/>
    </fill>
    <fill>
      <patternFill patternType="gray125"/>
    </fill>
    <fill>
      <patternFill patternType="solid">
        <fgColor rgb="00E85D04"/>
      </patternFill>
    </fill>
    <fill>
      <patternFill patternType="solid">
        <fgColor rgb="00FFF7D6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0" fillId="3" borderId="0" pivotButton="0" quotePrefix="0" xfId="0"/>
    <xf numFmtId="0" fontId="0" fillId="3" borderId="0" pivotButton="0" quotePrefix="0" xfId="0"/>
    <xf numFmtId="9" fontId="0" fillId="4" borderId="0" pivotButton="0" quotePrefix="0" xfId="0"/>
    <xf numFmtId="3" fontId="0" fillId="4" borderId="0" pivotButton="0" quotePrefix="0" xfId="0"/>
    <xf numFmtId="49" fontId="0" fillId="4" borderId="0" pivotButton="0" quotePrefix="0" xfId="0"/>
    <xf numFmtId="0" fontId="8" fillId="0" borderId="0" pivotButton="0" quotePrefix="0" xfId="0"/>
    <xf numFmtId="3" fontId="0" fillId="3" borderId="0" pivotButton="0" quotePrefix="0" xfId="0"/>
    <xf numFmtId="3" fontId="3" fillId="4" borderId="0" pivotButton="0" quotePrefix="0" xfId="0"/>
    <xf numFmtId="164" fontId="3" fillId="4" borderId="0" pivotButton="0" quotePrefix="0" xfId="0"/>
    <xf numFmtId="49" fontId="3" fillId="4" borderId="0" pivotButton="0" quotePrefix="0" xfId="0"/>
    <xf numFmtId="165" fontId="0" fillId="4" borderId="0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/Relationships>
</file>

<file path=xl/worksheets/_rels/sheet6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Relationship Type="http://schemas.openxmlformats.org/officeDocument/2006/relationships/hyperlink" Target="https://ec.europa.eu/eurostat/databrowser/view/lc_lci_lev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Digitalisation Grant KPI &amp; Budget Pack — Central &amp; Eastern Europe</t>
        </is>
      </c>
    </row>
    <row r="2">
      <c r="A2" s="2" t="inlineStr">
        <is>
          <t>For manufacturers preparing a co-financed machine-monitoring, MES or IIoT project.</t>
        </is>
      </c>
    </row>
    <row r="4">
      <c r="A4" s="3" t="inlineStr">
        <is>
          <t>How to use this workbook</t>
        </is>
      </c>
    </row>
    <row r="5">
      <c r="A5" s="4" t="inlineStr">
        <is>
          <t>1. Programmes: find the programme for your country and check the status and caps against the official page.</t>
        </is>
      </c>
    </row>
    <row r="6">
      <c r="A6" s="4" t="inlineStr">
        <is>
          <t>2. Budget: pick the programme, enter your cost lines, and read the grant, your own contribution and the cap check.</t>
        </is>
      </c>
    </row>
    <row r="7">
      <c r="A7" s="4" t="inlineStr">
        <is>
          <t>3. Indicators: fill in the baseline you measure today and the target you commit to. Evaluators score measurable, verifiable indicators.</t>
        </is>
      </c>
    </row>
    <row r="8">
      <c r="A8" s="4" t="inlineStr">
        <is>
          <t>4. Milestones: plan the project so the baseline is measured before installation and the result is measured the same way afterwards.</t>
        </is>
      </c>
    </row>
    <row r="10">
      <c r="A10" s="5" t="inlineStr">
        <is>
          <t>This is a planning tool, not grant advice. Intensities, caps and eligible costs are summarised from official and consultant sources; the call documentation always prevails.</t>
        </is>
      </c>
    </row>
    <row r="11">
      <c r="A11" s="4" t="inlineStr">
        <is>
          <t>Status as of 22 September 2026. Figures and programme rules change — check the official sources before you rely on them.</t>
        </is>
      </c>
    </row>
    <row r="12">
      <c r="A12" s="6" t="inlineStr">
        <is>
          <t>Published by TEEPTRAK SAS (production monitoring &amp; OEE software), Paris · Bucharest (TEEPTRAK SRL). Free to use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40" customWidth="1" min="4" max="4"/>
    <col width="12" customWidth="1" min="5" max="5"/>
    <col width="14" customWidth="1" min="6" max="6"/>
    <col width="16" customWidth="1" min="7" max="7"/>
    <col width="10" customWidth="1" min="8" max="8"/>
    <col width="44" customWidth="1" min="9" max="9"/>
    <col width="34" customWidth="1" min="10" max="10"/>
    <col width="34" customWidth="1" min="11" max="11"/>
    <col width="40" customWidth="1" min="12" max="12"/>
  </cols>
  <sheetData>
    <row r="1" ht="34" customHeight="1">
      <c r="A1" s="7" t="inlineStr">
        <is>
          <t>Country</t>
        </is>
      </c>
      <c r="B1" s="7" t="inlineStr">
        <is>
          <t>Programme</t>
        </is>
      </c>
      <c r="C1" s="7" t="inlineStr">
        <is>
          <t>English name</t>
        </is>
      </c>
      <c r="D1" s="7" t="inlineStr">
        <is>
          <t>Who can apply</t>
        </is>
      </c>
      <c r="E1" s="7" t="inlineStr">
        <is>
          <t>Max. aid intensity</t>
        </is>
      </c>
      <c r="F1" s="7" t="inlineStr">
        <is>
          <t>Min. grant</t>
        </is>
      </c>
      <c r="G1" s="7" t="inlineStr">
        <is>
          <t>Max. grant</t>
        </is>
      </c>
      <c r="H1" s="7" t="inlineStr">
        <is>
          <t>Currency</t>
        </is>
      </c>
      <c r="I1" s="7" t="inlineStr">
        <is>
          <t>Cost caps / conditions</t>
        </is>
      </c>
      <c r="J1" s="7" t="inlineStr">
        <is>
          <t>Monitoring / MES / IIoT eligible?</t>
        </is>
      </c>
      <c r="K1" s="7" t="inlineStr">
        <is>
          <t>2026 status</t>
        </is>
      </c>
      <c r="L1" s="7" t="inlineStr">
        <is>
          <t>Official page</t>
        </is>
      </c>
    </row>
    <row r="2">
      <c r="A2" s="8" t="inlineStr">
        <is>
          <t>PL</t>
        </is>
      </c>
      <c r="B2" s="8" t="inlineStr">
        <is>
          <t>Dig.IT – Transformacja cyfrowa polskich MŚP (ARP, FENG)</t>
        </is>
      </c>
      <c r="C2" s="8" t="inlineStr">
        <is>
          <t>Digital transformation of Polish SMEs</t>
        </is>
      </c>
      <c r="D2" s="8" t="inlineStr">
        <is>
          <t>Manufacturing / production-service SMEs, 5 closed fiscal years, net sales profitability ≥4%</t>
        </is>
      </c>
      <c r="E2" s="9" t="n">
        <v>0.5</v>
      </c>
      <c r="F2" s="10" t="n">
        <v>150000</v>
      </c>
      <c r="G2" s="10" t="n">
        <v>850000</v>
      </c>
      <c r="H2" s="8" t="inlineStr">
        <is>
          <t>PLN</t>
        </is>
      </c>
      <c r="I2" s="8" t="inlineStr">
        <is>
          <t>Hardware, equipment and training together ≤40% of eligible costs (consultant summary)</t>
        </is>
      </c>
      <c r="J2" s="8" t="inlineStr">
        <is>
          <t>Yes — MES named explicitly</t>
        </is>
      </c>
      <c r="K2" s="8" t="inlineStr">
        <is>
          <t>2nd call planned Q3/Q4 2026 (ARP)</t>
        </is>
      </c>
      <c r="L2" s="11" t="inlineStr">
        <is>
          <t>https://digit.arp.pl/</t>
        </is>
      </c>
    </row>
    <row r="3">
      <c r="A3" s="8" t="inlineStr">
        <is>
          <t>CZ</t>
        </is>
      </c>
      <c r="B3" s="8" t="inlineStr">
        <is>
          <t>OP TAK – Digitální podnik – Digitální technologie</t>
        </is>
      </c>
      <c r="C3" s="8" t="inlineStr">
        <is>
          <t>Digital Enterprise – Digital Technologies</t>
        </is>
      </c>
      <c r="D3" s="8" t="inlineStr">
        <is>
          <t>SMEs, projects outside Prague</t>
        </is>
      </c>
      <c r="E3" s="9" t="n">
        <v>0.6</v>
      </c>
      <c r="F3" s="10" t="n"/>
      <c r="G3" s="10" t="n"/>
      <c r="H3" s="8" t="inlineStr">
        <is>
          <t>CZK</t>
        </is>
      </c>
      <c r="I3" s="8" t="inlineStr">
        <is>
          <t>Machine-heavy projects score lower (consultant summary)</t>
        </is>
      </c>
      <c r="J3" s="8" t="inlineStr">
        <is>
          <t>Yes — software, IoT, predictive maintenance</t>
        </is>
      </c>
      <c r="K3" s="8" t="inlineStr">
        <is>
          <t>Call closed 18 Feb 2026; next call not confirmed</t>
        </is>
      </c>
      <c r="L3" s="11" t="inlineStr">
        <is>
          <t>https://optak.gov.cz/digitalni-podnik-digitalni-technologie-vyzva-i/a-557/</t>
        </is>
      </c>
    </row>
    <row r="4">
      <c r="A4" s="8" t="inlineStr">
        <is>
          <t>RO</t>
        </is>
      </c>
      <c r="B4" s="8" t="inlineStr">
        <is>
          <t>Programul Regional Centru 2021–2027, Acțiunea 2.2</t>
        </is>
      </c>
      <c r="C4" s="8" t="inlineStr">
        <is>
          <t>Regional Programme Centre, Action 2.2 Digital enterprises</t>
        </is>
      </c>
      <c r="D4" s="8" t="inlineStr">
        <is>
          <t>Micro and SMEs (non-IT) in Alba, Brașov, Covasna, Harghita, Mureș, Sibiu</t>
        </is>
      </c>
      <c r="E4" s="9" t="n">
        <v>0.9</v>
      </c>
      <c r="F4" s="10" t="n">
        <v>15000</v>
      </c>
      <c r="G4" s="10" t="n">
        <v>200000</v>
      </c>
      <c r="H4" s="8" t="inlineStr">
        <is>
          <t>EUR</t>
        </is>
      </c>
      <c r="I4" s="8" t="inlineStr">
        <is>
          <t>Per applicant guide; other 7 regional programmes set their own rules</t>
        </is>
      </c>
      <c r="J4" s="8" t="inlineStr">
        <is>
          <t>Yes — IoT data collection on production lines</t>
        </is>
      </c>
      <c r="K4" s="8" t="inlineStr">
        <is>
          <t>Relaunch 2026 (guide in consultation May 2026)</t>
        </is>
      </c>
      <c r="L4" s="11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8" t="inlineStr">
        <is>
          <t>HU</t>
        </is>
      </c>
      <c r="B5" s="8" t="inlineStr">
        <is>
          <t>GINOP Plusz-1.4.5-25 (Nemzeti Bajnokok kombinált hitelprogram)</t>
        </is>
      </c>
      <c r="C5" s="8" t="inlineStr">
        <is>
          <t>National Champions combined loan + grant</t>
        </is>
      </c>
      <c r="D5" s="8" t="inlineStr">
        <is>
          <t>SMEs ≥5 staff, 3 closed years, suppliers or exporters, outside Budapest</t>
        </is>
      </c>
      <c r="E5" s="9" t="n">
        <v>0.3</v>
      </c>
      <c r="F5" s="10" t="n">
        <v>150000000</v>
      </c>
      <c r="G5" s="10" t="n">
        <v>600000000</v>
      </c>
      <c r="H5" s="8" t="inlineStr">
        <is>
          <t>HUF</t>
        </is>
      </c>
      <c r="I5" s="8" t="inlineStr">
        <is>
          <t>Grant part ≤30%; equipment ≥30% of costs; digital/ICT up to 50% (figures may be project size, not grant — check)</t>
        </is>
      </c>
      <c r="J5" s="8" t="inlineStr">
        <is>
          <t>Yes — digital/ICT development</t>
        </is>
      </c>
      <c r="K5" s="8" t="inlineStr">
        <is>
          <t>Open 23 Jun 2025 – 31 Dec 2026</t>
        </is>
      </c>
      <c r="L5" s="11" t="inlineStr">
        <is>
          <t>https://www.palyazat.gov.hu/programok/szechenyi-terv-plusz/ginop-plusz/ginop_plusz-1.4.5-25/alapadatok</t>
        </is>
      </c>
    </row>
    <row r="6">
      <c r="A6" s="8" t="inlineStr">
        <is>
          <t>SK</t>
        </is>
      </c>
      <c r="B6" s="8" t="inlineStr">
        <is>
          <t>Inovačné poukážky na robotizáciu a automatizáciu v priemysle (SIEA)</t>
        </is>
      </c>
      <c r="C6" s="8" t="inlineStr">
        <is>
          <t>Innovation vouchers for robotisation and automation</t>
        </is>
      </c>
      <c r="D6" s="8" t="inlineStr">
        <is>
          <t>Businesses with an industrial focus</t>
        </is>
      </c>
      <c r="E6" s="9" t="n">
        <v>0.85</v>
      </c>
      <c r="F6" s="10" t="n">
        <v>3000</v>
      </c>
      <c r="G6" s="10" t="n">
        <v>30000</v>
      </c>
      <c r="H6" s="8" t="inlineStr">
        <is>
          <t>EUR</t>
        </is>
      </c>
      <c r="I6" s="8" t="inlineStr">
        <is>
          <t>Check whether licences/hardware are eligible or services only</t>
        </is>
      </c>
      <c r="J6" s="8" t="inlineStr">
        <is>
          <t>Measurement, diagnostics, process optimisation</t>
        </is>
      </c>
      <c r="K6" s="8" t="inlineStr">
        <is>
          <t>Open since 12 Jan 2026</t>
        </is>
      </c>
      <c r="L6" s="11" t="inlineStr">
        <is>
          <t>https://www.siea.sk/firmy-mozu-ziskat-30-000-eur-na-robotizaciu-a-technologicky-rozvoj-v-novej-vyzve/</t>
        </is>
      </c>
    </row>
    <row r="7">
      <c r="A7" s="8" t="inlineStr">
        <is>
          <t>BG</t>
        </is>
      </c>
      <c r="B7" s="8" t="inlineStr">
        <is>
          <t>ПКИП BG16RFPR001-1.008 „Въвеждане на технологии от областта на Индустрия 4.0“</t>
        </is>
      </c>
      <c r="C7" s="8" t="inlineStr">
        <is>
          <t>Industry 4.0 technologies in enterprises</t>
        </is>
      </c>
      <c r="D7" s="8" t="inlineStr">
        <is>
          <t>SMEs (call closed)</t>
        </is>
      </c>
      <c r="E7" s="9" t="n">
        <v>0.5</v>
      </c>
      <c r="F7" s="10" t="n">
        <v>76694</v>
      </c>
      <c r="G7" s="10" t="n">
        <v>434601</v>
      </c>
      <c r="H7" s="8" t="inlineStr">
        <is>
          <t>EUR</t>
        </is>
      </c>
      <c r="I7" s="8" t="inlineStr">
        <is>
          <t>Intensity 15–50%; amounts set in BGN 150,000–850,000 before the 1 Jan 2026 euro changeover</t>
        </is>
      </c>
      <c r="J7" s="8" t="inlineStr">
        <is>
          <t>Yes — IIoT, digital twins, AI/big data</t>
        </is>
      </c>
      <c r="K7" s="8" t="inlineStr">
        <is>
          <t>Closed 15 Dec 2025; 226 projects approved; contracts signed from Jul 2026</t>
        </is>
      </c>
      <c r="L7" s="11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8" t="inlineStr">
        <is>
          <t>SI</t>
        </is>
      </c>
      <c r="B8" s="8" t="inlineStr">
        <is>
          <t>P4D – Spodbude za digitalno transformacijo MSP</t>
        </is>
      </c>
      <c r="C8" s="8" t="inlineStr">
        <is>
          <t>Incentives for the digital transformation of SMEs</t>
        </is>
      </c>
      <c r="D8" s="8" t="inlineStr">
        <is>
          <t>SMEs with ≥5 employees</t>
        </is>
      </c>
      <c r="E8" s="9" t="n">
        <v>0.5</v>
      </c>
      <c r="F8" s="10" t="n"/>
      <c r="G8" s="10" t="n">
        <v>100000</v>
      </c>
      <c r="H8" s="8" t="inlineStr">
        <is>
          <t>EUR</t>
        </is>
      </c>
      <c r="I8" s="8" t="inlineStr">
        <is>
          <t>Min. project €200k; training and website costs ≤€5,000 each</t>
        </is>
      </c>
      <c r="J8" s="8" t="inlineStr">
        <is>
          <t>Automation/robotisation equipment (not production machines), software</t>
        </is>
      </c>
      <c r="K8" s="8" t="inlineStr">
        <is>
          <t>2025 edition closed 7 May 2025; 2026 not confirmed</t>
        </is>
      </c>
      <c r="L8" s="11" t="inlineStr">
        <is>
          <t>https://www.podjetniskisklad.si/en/p4d-2025-incentives-for-the-digital-transformation-of-smes/</t>
        </is>
      </c>
    </row>
    <row r="9">
      <c r="A9" t="inlineStr">
        <is>
          <t>—</t>
        </is>
      </c>
      <c r="B9" t="inlineStr">
        <is>
          <t>Other programme (enter your own values)</t>
        </is>
      </c>
      <c r="E9" s="12" t="n">
        <v>0.5</v>
      </c>
      <c r="F9" s="13" t="n"/>
      <c r="G9" s="13" t="n"/>
      <c r="H9" s="13" t="n"/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4" customWidth="1" min="1" max="1"/>
    <col width="36" customWidth="1" min="2" max="2"/>
    <col width="16" customWidth="1" min="3" max="3"/>
    <col width="12" customWidth="1" min="4" max="4"/>
    <col width="18" customWidth="1" min="5" max="5"/>
    <col width="16" customWidth="1" min="6" max="6"/>
  </cols>
  <sheetData>
    <row r="1">
      <c r="A1" s="1" t="inlineStr">
        <is>
          <t>Budget</t>
        </is>
      </c>
    </row>
    <row r="3">
      <c r="A3" t="inlineStr">
        <is>
          <t>Programme</t>
        </is>
      </c>
      <c r="B3" s="13" t="inlineStr">
        <is>
          <t>Dig.IT – Transformacja cyfrowa polskich MŚP (ARP, FENG)</t>
        </is>
      </c>
      <c r="C3" t="inlineStr">
        <is>
          <t>Select from the list</t>
        </is>
      </c>
    </row>
    <row r="4">
      <c r="A4" t="inlineStr">
        <is>
          <t>Aid intensity</t>
        </is>
      </c>
      <c r="B4" s="14">
        <f>INDEX('Programmes'!$E$2:$E$9,MATCH($B$3,'Programmes'!$B$2:$B$9,0))</f>
        <v/>
      </c>
    </row>
    <row r="5">
      <c r="A5" t="inlineStr">
        <is>
          <t>Minimum grant</t>
        </is>
      </c>
      <c r="B5" s="15">
        <f>INDEX('Programmes'!$F$2:$F$9,MATCH($B$3,'Programmes'!$B$2:$B$9,0))</f>
        <v/>
      </c>
    </row>
    <row r="6">
      <c r="A6" t="inlineStr">
        <is>
          <t>Maximum grant</t>
        </is>
      </c>
      <c r="B6" s="15">
        <f>INDEX('Programmes'!$G$2:$G$9,MATCH($B$3,'Programmes'!$B$2:$B$9,0))</f>
        <v/>
      </c>
    </row>
    <row r="7">
      <c r="A7" t="inlineStr">
        <is>
          <t>Currency</t>
        </is>
      </c>
      <c r="B7" s="16">
        <f>INDEX('Programmes'!$H$2:$H$9,MATCH($B$3,'Programmes'!$B$2:$B$9,0))</f>
        <v/>
      </c>
    </row>
    <row r="8">
      <c r="A8" t="inlineStr">
        <is>
          <t>Cap on hardware + equipment + training (share of eligible cost)</t>
        </is>
      </c>
      <c r="B8" s="12" t="n">
        <v>0.4</v>
      </c>
      <c r="C8" t="inlineStr">
        <is>
          <t>Dig.IT (PL): 40%. If your programme has no such cap, enter 100%.</t>
        </is>
      </c>
    </row>
    <row r="10" ht="34" customHeight="1">
      <c r="A10" s="7" t="inlineStr">
        <is>
          <t>Cost category</t>
        </is>
      </c>
      <c r="B10" s="7" t="inlineStr">
        <is>
          <t>Your description</t>
        </is>
      </c>
      <c r="C10" s="7" t="inlineStr">
        <is>
          <t>Amount</t>
        </is>
      </c>
      <c r="D10" s="7" t="inlineStr">
        <is>
          <t>Eligible?</t>
        </is>
      </c>
      <c r="E10" s="7" t="inlineStr">
        <is>
          <t>Counts toward the hardware/training cap?</t>
        </is>
      </c>
      <c r="F10" s="7" t="inlineStr">
        <is>
          <t>Eligible amount</t>
        </is>
      </c>
    </row>
    <row r="11">
      <c r="A11" s="4" t="inlineStr">
        <is>
          <t>Monitoring software — licences or subscription for the project period</t>
        </is>
      </c>
      <c r="B11" s="17" t="inlineStr">
        <is>
          <t>EXAMPLE — replace with your data</t>
        </is>
      </c>
      <c r="C11" s="18" t="n">
        <v>60000</v>
      </c>
      <c r="D11" s="13" t="inlineStr">
        <is>
          <t>Yes</t>
        </is>
      </c>
      <c r="E11" s="13" t="inlineStr">
        <is>
          <t>No</t>
        </is>
      </c>
      <c r="F11" s="15">
        <f>IF(D11="Yes",C11,0)</f>
        <v/>
      </c>
    </row>
    <row r="12">
      <c r="A12" s="4" t="inlineStr">
        <is>
          <t>Implementation, configuration and integration services</t>
        </is>
      </c>
      <c r="B12" s="17" t="n"/>
      <c r="C12" s="18" t="n">
        <v>45000</v>
      </c>
      <c r="D12" s="13" t="inlineStr">
        <is>
          <t>Yes</t>
        </is>
      </c>
      <c r="E12" s="13" t="inlineStr">
        <is>
          <t>No</t>
        </is>
      </c>
      <c r="F12" s="15">
        <f>IF(D12="Yes",C12,0)</f>
        <v/>
      </c>
    </row>
    <row r="13">
      <c r="A13" s="4" t="inlineStr">
        <is>
          <t>Connectivity hardware — sensors, gateways, I/O modules</t>
        </is>
      </c>
      <c r="B13" s="17" t="n"/>
      <c r="C13" s="18" t="n">
        <v>30000</v>
      </c>
      <c r="D13" s="13" t="inlineStr">
        <is>
          <t>Yes</t>
        </is>
      </c>
      <c r="E13" s="13" t="inlineStr">
        <is>
          <t>Yes</t>
        </is>
      </c>
      <c r="F13" s="15">
        <f>IF(D13="Yes",C13,0)</f>
        <v/>
      </c>
    </row>
    <row r="14">
      <c r="A14" s="4" t="inlineStr">
        <is>
          <t>Shop-floor terminals and screens</t>
        </is>
      </c>
      <c r="B14" s="17" t="n"/>
      <c r="C14" s="18" t="n">
        <v>12000</v>
      </c>
      <c r="D14" s="13" t="inlineStr">
        <is>
          <t>Yes</t>
        </is>
      </c>
      <c r="E14" s="13" t="inlineStr">
        <is>
          <t>Yes</t>
        </is>
      </c>
      <c r="F14" s="15">
        <f>IF(D14="Yes",C14,0)</f>
        <v/>
      </c>
    </row>
    <row r="15">
      <c r="A15" s="4" t="inlineStr">
        <is>
          <t>Training of operators, technicians and managers</t>
        </is>
      </c>
      <c r="B15" s="17" t="n"/>
      <c r="C15" s="18" t="n">
        <v>8000</v>
      </c>
      <c r="D15" s="13" t="inlineStr">
        <is>
          <t>Yes</t>
        </is>
      </c>
      <c r="E15" s="13" t="inlineStr">
        <is>
          <t>Yes</t>
        </is>
      </c>
      <c r="F15" s="15">
        <f>IF(D15="Yes",C15,0)</f>
        <v/>
      </c>
    </row>
    <row r="16">
      <c r="A16" s="4" t="inlineStr">
        <is>
          <t>Project management and consulting</t>
        </is>
      </c>
      <c r="B16" s="17" t="n"/>
      <c r="C16" s="18" t="n">
        <v>10000</v>
      </c>
      <c r="D16" s="13" t="inlineStr">
        <is>
          <t>Yes</t>
        </is>
      </c>
      <c r="E16" s="13" t="inlineStr">
        <is>
          <t>No</t>
        </is>
      </c>
      <c r="F16" s="15">
        <f>IF(D16="Yes",C16,0)</f>
        <v/>
      </c>
    </row>
    <row r="17">
      <c r="A17" s="4" t="inlineStr">
        <is>
          <t>Other</t>
        </is>
      </c>
      <c r="B17" s="17" t="n"/>
      <c r="C17" s="18" t="n">
        <v>0</v>
      </c>
      <c r="D17" s="13" t="inlineStr">
        <is>
          <t>No</t>
        </is>
      </c>
      <c r="E17" s="13" t="inlineStr">
        <is>
          <t>No</t>
        </is>
      </c>
      <c r="F17" s="15">
        <f>IF(D17="Yes",C17,0)</f>
        <v/>
      </c>
    </row>
    <row r="19">
      <c r="A19" s="3" t="inlineStr">
        <is>
          <t>Total project cost</t>
        </is>
      </c>
      <c r="C19" s="19">
        <f>SUM(C11:C17)</f>
        <v/>
      </c>
    </row>
    <row r="20">
      <c r="A20" s="3" t="inlineStr">
        <is>
          <t>Total eligible cost</t>
        </is>
      </c>
      <c r="C20" s="19">
        <f>SUM(F11:F17)</f>
        <v/>
      </c>
    </row>
    <row r="21">
      <c r="A21" s="3" t="inlineStr">
        <is>
          <t>Eligible hardware + training</t>
        </is>
      </c>
      <c r="C21" s="19">
        <f>SUMIFS(F11:F17,E11:E17,"Yes")</f>
        <v/>
      </c>
    </row>
    <row r="22">
      <c r="A22" s="3" t="inlineStr">
        <is>
          <t>Share of eligible cost</t>
        </is>
      </c>
      <c r="C22" s="20">
        <f>IF(C20&gt;0,C21/C20,0)</f>
        <v/>
      </c>
    </row>
    <row r="23">
      <c r="A23" s="3" t="inlineStr">
        <is>
          <t>Cap check</t>
        </is>
      </c>
      <c r="C23" s="21">
        <f>IF(C22&lt;=$B$8,"Within cap","Over the cap — rebalance the budget")</f>
        <v/>
      </c>
    </row>
    <row r="24">
      <c r="A24" s="3" t="inlineStr">
        <is>
          <t>Estimated grant</t>
        </is>
      </c>
      <c r="C24" s="19">
        <f>IF(ISNUMBER($B$6),MIN(C20*$B$4,$B$6),C20*$B$4)</f>
        <v/>
      </c>
    </row>
    <row r="25">
      <c r="A25" s="3" t="inlineStr">
        <is>
          <t>Your own contribution</t>
        </is>
      </c>
      <c r="C25" s="19">
        <f>C19-C24</f>
        <v/>
      </c>
    </row>
    <row r="26">
      <c r="A26" s="3" t="inlineStr">
        <is>
          <t>Minimum grant check</t>
        </is>
      </c>
      <c r="C26" s="21">
        <f>IF(ISNUMBER($B$5),IF(C24&gt;=$B$5,"Above minimum","Below the programme minimum"),"—")</f>
        <v/>
      </c>
    </row>
  </sheetData>
  <conditionalFormatting sqref="C23">
    <cfRule type="cellIs" priority="1" operator="equal" dxfId="0">
      <formula>"Over the cap — rebalance the budget"</formula>
    </cfRule>
    <cfRule type="cellIs" priority="2" operator="equal" dxfId="1">
      <formula>"Within cap"</formula>
    </cfRule>
  </conditionalFormatting>
  <conditionalFormatting sqref="C26">
    <cfRule type="cellIs" priority="3" operator="equal" dxfId="0">
      <formula>"Below the programme minimum"</formula>
    </cfRule>
  </conditionalFormatting>
  <dataValidations count="2">
    <dataValidation sqref="B3" showDropDown="0" showInputMessage="0" showErrorMessage="0" allowBlank="0" type="list">
      <formula1>='Programmes'!$B$2:$B$9</formula1>
    </dataValidation>
    <dataValidation sqref="D11 D12 D13 D14 D15 D16 D17 E11 E12 E13 E14 E15 E16 E17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52" customWidth="1" min="9" max="9"/>
    <col width="44" customWidth="1" min="10" max="10"/>
  </cols>
  <sheetData>
    <row r="1" ht="34" customHeight="1">
      <c r="A1" s="7" t="inlineStr">
        <is>
          <t>Indicator</t>
        </is>
      </c>
      <c r="B1" s="7" t="inlineStr">
        <is>
          <t>Unit</t>
        </is>
      </c>
      <c r="C1" s="7" t="inlineStr">
        <is>
          <t>Better when</t>
        </is>
      </c>
      <c r="D1" s="7" t="inlineStr">
        <is>
          <t>Baseline</t>
        </is>
      </c>
      <c r="E1" s="7" t="inlineStr">
        <is>
          <t>Baseline period</t>
        </is>
      </c>
      <c r="F1" s="7" t="inlineStr">
        <is>
          <t>Target</t>
        </is>
      </c>
      <c r="G1" s="7" t="inlineStr">
        <is>
          <t>Target date</t>
        </is>
      </c>
      <c r="H1" s="7" t="inlineStr">
        <is>
          <t>Change</t>
        </is>
      </c>
      <c r="I1" s="7" t="inlineStr">
        <is>
          <t>How it is measured</t>
        </is>
      </c>
      <c r="J1" s="7" t="inlineStr">
        <is>
          <t>Evidence for the final report</t>
        </is>
      </c>
    </row>
    <row r="2">
      <c r="A2" s="3" t="inlineStr">
        <is>
          <t>Good output per production hour</t>
        </is>
      </c>
      <c r="B2" t="inlineStr">
        <is>
          <t>units/h</t>
        </is>
      </c>
      <c r="C2" t="inlineStr">
        <is>
          <t>higher</t>
        </is>
      </c>
      <c r="D2" s="13" t="n">
        <v>410</v>
      </c>
      <c r="E2" s="13" t="n"/>
      <c r="F2" s="13" t="n">
        <v>460</v>
      </c>
      <c r="G2" s="13" t="n"/>
      <c r="H2" s="22">
        <f>IF(AND(ISNUMBER(D2),D2&lt;&gt;0,ISNUMBER(F2)),(F2-D2)/D2,"")</f>
        <v/>
      </c>
      <c r="I2" s="4" t="inlineStr">
        <is>
          <t>Captured automatically from machine signals (state and counts); same method before and after. If captured manually today, say so and state how you will validate it.</t>
        </is>
      </c>
      <c r="J2" s="4" t="inlineStr">
        <is>
          <t>Monthly export from the monitoring system, same machines, same definitions.</t>
        </is>
      </c>
    </row>
    <row r="3">
      <c r="A3" s="3" t="inlineStr">
        <is>
          <t>Unplanned downtime</t>
        </is>
      </c>
      <c r="B3" t="inlineStr">
        <is>
          <t>hours/month</t>
        </is>
      </c>
      <c r="C3" t="inlineStr">
        <is>
          <t>lower</t>
        </is>
      </c>
      <c r="D3" s="13" t="n">
        <v>62</v>
      </c>
      <c r="E3" s="13" t="n"/>
      <c r="F3" s="13" t="n">
        <v>40</v>
      </c>
      <c r="G3" s="13" t="n"/>
      <c r="H3" s="22">
        <f>IF(AND(ISNUMBER(D3),D3&lt;&gt;0,ISNUMBER(F3)),(F3-D3)/D3,"")</f>
        <v/>
      </c>
      <c r="I3" s="4" t="inlineStr">
        <is>
          <t>Captured automatically from machine signals (state and counts); same method before and after. If captured manually today, say so and state how you will validate it.</t>
        </is>
      </c>
      <c r="J3" s="4" t="inlineStr">
        <is>
          <t>Monthly export from the monitoring system, same machines, same definitions.</t>
        </is>
      </c>
    </row>
    <row r="4">
      <c r="A4" s="3" t="inlineStr">
        <is>
          <t>Availability</t>
        </is>
      </c>
      <c r="B4" t="inlineStr">
        <is>
          <t>% of planned time</t>
        </is>
      </c>
      <c r="C4" t="inlineStr">
        <is>
          <t>higher</t>
        </is>
      </c>
      <c r="D4" s="23" t="n">
        <v>0.71</v>
      </c>
      <c r="E4" s="13" t="n"/>
      <c r="F4" s="23" t="n">
        <v>0.8</v>
      </c>
      <c r="G4" s="13" t="n"/>
      <c r="H4" s="22">
        <f>IF(AND(ISNUMBER(D4),D4&lt;&gt;0,ISNUMBER(F4)),(F4-D4)/D4,"")</f>
        <v/>
      </c>
      <c r="I4" s="4" t="inlineStr">
        <is>
          <t>Captured automatically from machine signals (state and counts); same method before and after. If captured manually today, say so and state how you will validate it.</t>
        </is>
      </c>
      <c r="J4" s="4" t="inlineStr">
        <is>
          <t>Monthly export from the monitoring system, same machines, same definitions.</t>
        </is>
      </c>
    </row>
    <row r="5">
      <c r="A5" s="3" t="inlineStr">
        <is>
          <t>Scrap and rework rate</t>
        </is>
      </c>
      <c r="B5" t="inlineStr">
        <is>
          <t>% of output</t>
        </is>
      </c>
      <c r="C5" t="inlineStr">
        <is>
          <t>lower</t>
        </is>
      </c>
      <c r="D5" s="23" t="n">
        <v>0.034</v>
      </c>
      <c r="E5" s="13" t="n"/>
      <c r="F5" s="23" t="n">
        <v>0.025</v>
      </c>
      <c r="G5" s="13" t="n"/>
      <c r="H5" s="22">
        <f>IF(AND(ISNUMBER(D5),D5&lt;&gt;0,ISNUMBER(F5)),(F5-D5)/D5,"")</f>
        <v/>
      </c>
      <c r="I5" s="4" t="inlineStr">
        <is>
          <t>Captured automatically from machine signals (state and counts); same method before and after. If captured manually today, say so and state how you will validate it.</t>
        </is>
      </c>
      <c r="J5" s="4" t="inlineStr">
        <is>
          <t>Monthly export from the monitoring system, same machines, same definitions.</t>
        </is>
      </c>
    </row>
    <row r="6">
      <c r="A6" s="3" t="inlineStr">
        <is>
          <t>Energy per good unit</t>
        </is>
      </c>
      <c r="B6" t="inlineStr">
        <is>
          <t>kWh/unit</t>
        </is>
      </c>
      <c r="C6" t="inlineStr">
        <is>
          <t>lower</t>
        </is>
      </c>
      <c r="D6" s="13" t="n">
        <v>0.31</v>
      </c>
      <c r="E6" s="13" t="n"/>
      <c r="F6" s="13" t="n">
        <v>0.27</v>
      </c>
      <c r="G6" s="13" t="n"/>
      <c r="H6" s="22">
        <f>IF(AND(ISNUMBER(D6),D6&lt;&gt;0,ISNUMBER(F6)),(F6-D6)/D6,"")</f>
        <v/>
      </c>
      <c r="I6" s="4" t="inlineStr">
        <is>
          <t>Captured automatically from machine signals (state and counts); same method before and after. If captured manually today, say so and state how you will validate it.</t>
        </is>
      </c>
      <c r="J6" s="4" t="inlineStr">
        <is>
          <t>Monthly export from the monitoring system, same machines, same definitions.</t>
        </is>
      </c>
    </row>
    <row r="7">
      <c r="A7" s="3" t="inlineStr">
        <is>
          <t>Average changeover time</t>
        </is>
      </c>
      <c r="B7" t="inlineStr">
        <is>
          <t>minutes</t>
        </is>
      </c>
      <c r="C7" t="inlineStr">
        <is>
          <t>lower</t>
        </is>
      </c>
      <c r="D7" s="13" t="n">
        <v>48</v>
      </c>
      <c r="E7" s="13" t="n"/>
      <c r="F7" s="13" t="n">
        <v>35</v>
      </c>
      <c r="G7" s="13" t="n"/>
      <c r="H7" s="22">
        <f>IF(AND(ISNUMBER(D7),D7&lt;&gt;0,ISNUMBER(F7)),(F7-D7)/D7,"")</f>
        <v/>
      </c>
      <c r="I7" s="4" t="inlineStr">
        <is>
          <t>Captured automatically from machine signals (state and counts); same method before and after. If captured manually today, say so and state how you will validate it.</t>
        </is>
      </c>
      <c r="J7" s="4" t="inlineStr">
        <is>
          <t>Monthly export from the monitoring system, same machines, same definitions.</t>
        </is>
      </c>
    </row>
    <row r="8">
      <c r="A8" s="3" t="inlineStr">
        <is>
          <t>Mean time to repair (MTTR)</t>
        </is>
      </c>
      <c r="B8" t="inlineStr">
        <is>
          <t>hours</t>
        </is>
      </c>
      <c r="C8" t="inlineStr">
        <is>
          <t>lower</t>
        </is>
      </c>
      <c r="D8" s="13" t="n">
        <v>2.4</v>
      </c>
      <c r="E8" s="13" t="n"/>
      <c r="F8" s="13" t="n">
        <v>1.6</v>
      </c>
      <c r="G8" s="13" t="n"/>
      <c r="H8" s="22">
        <f>IF(AND(ISNUMBER(D8),D8&lt;&gt;0,ISNUMBER(F8)),(F8-D8)/D8,"")</f>
        <v/>
      </c>
      <c r="I8" s="4" t="inlineStr">
        <is>
          <t>Captured automatically from machine signals (state and counts); same method before and after. If captured manually today, say so and state how you will validate it.</t>
        </is>
      </c>
      <c r="J8" s="4" t="inlineStr">
        <is>
          <t>Monthly export from the monitoring system, same machines, same definitions.</t>
        </is>
      </c>
    </row>
    <row r="9">
      <c r="A9" s="3" t="inlineStr">
        <is>
          <t>Stops with a recorded reason</t>
        </is>
      </c>
      <c r="B9" t="inlineStr">
        <is>
          <t>% of stops</t>
        </is>
      </c>
      <c r="C9" t="inlineStr">
        <is>
          <t>higher</t>
        </is>
      </c>
      <c r="D9" s="23" t="n">
        <v>0.35</v>
      </c>
      <c r="E9" s="13" t="n"/>
      <c r="F9" s="23" t="n">
        <v>0.9</v>
      </c>
      <c r="G9" s="13" t="n"/>
      <c r="H9" s="22">
        <f>IF(AND(ISNUMBER(D9),D9&lt;&gt;0,ISNUMBER(F9)),(F9-D9)/D9,"")</f>
        <v/>
      </c>
      <c r="I9" s="4" t="inlineStr">
        <is>
          <t>Captured automatically from machine signals (state and counts); same method before and after. If captured manually today, say so and state how you will validate it.</t>
        </is>
      </c>
      <c r="J9" s="4" t="inlineStr">
        <is>
          <t>Monthly export from the monitoring system, same machines, same definitions.</t>
        </is>
      </c>
    </row>
    <row r="11">
      <c r="A11" s="17" t="inlineStr">
        <is>
          <t>EXAMPLE — replace with your data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6" customWidth="1" min="4" max="4"/>
    <col width="36" customWidth="1" min="5" max="5"/>
  </cols>
  <sheetData>
    <row r="1" ht="34" customHeight="1">
      <c r="A1" s="7" t="inlineStr">
        <is>
          <t>Phase</t>
        </is>
      </c>
      <c r="B1" s="7" t="inlineStr">
        <is>
          <t>Start (month)</t>
        </is>
      </c>
      <c r="C1" s="7" t="inlineStr">
        <is>
          <t>End (month)</t>
        </is>
      </c>
      <c r="D1" s="7" t="inlineStr">
        <is>
          <t>Deliverable</t>
        </is>
      </c>
      <c r="E1" s="7" t="inlineStr">
        <is>
          <t>Evidence</t>
        </is>
      </c>
    </row>
    <row r="2">
      <c r="A2" s="3" t="inlineStr">
        <is>
          <t>Baseline measurement on a pilot line</t>
        </is>
      </c>
      <c r="B2" s="13" t="n">
        <v>1</v>
      </c>
      <c r="C2" s="13" t="n">
        <v>2</v>
      </c>
      <c r="D2" s="4" t="inlineStr">
        <is>
          <t>4–8 weeks of automatically captured baseline</t>
        </is>
      </c>
      <c r="E2" s="4" t="inlineStr">
        <is>
          <t>Baseline report with raw export</t>
        </is>
      </c>
    </row>
    <row r="3">
      <c r="A3" s="3" t="inlineStr">
        <is>
          <t>Procurement</t>
        </is>
      </c>
      <c r="B3" s="13" t="n">
        <v>2</v>
      </c>
      <c r="C3" s="13" t="n">
        <v>3</v>
      </c>
      <c r="D3" s="4" t="inlineStr">
        <is>
          <t>Signed orders per the programme's procurement rules</t>
        </is>
      </c>
      <c r="E3" s="4" t="inlineStr">
        <is>
          <t>Quotes, comparison, orders</t>
        </is>
      </c>
    </row>
    <row r="4">
      <c r="A4" s="3" t="inlineStr">
        <is>
          <t>Installation and connection</t>
        </is>
      </c>
      <c r="B4" s="13" t="n">
        <v>3</v>
      </c>
      <c r="C4" s="13" t="n">
        <v>5</v>
      </c>
      <c r="D4" s="4" t="inlineStr">
        <is>
          <t>All project machines connected and validated</t>
        </is>
      </c>
      <c r="E4" s="4" t="inlineStr">
        <is>
          <t>Commissioning record</t>
        </is>
      </c>
    </row>
    <row r="5">
      <c r="A5" s="3" t="inlineStr">
        <is>
          <t>Training</t>
        </is>
      </c>
      <c r="B5" s="13" t="n">
        <v>4</v>
      </c>
      <c r="C5" s="13" t="n">
        <v>6</v>
      </c>
      <c r="D5" s="4" t="inlineStr">
        <is>
          <t>Operators, technicians and managers trained</t>
        </is>
      </c>
      <c r="E5" s="4" t="inlineStr">
        <is>
          <t>Attendance lists</t>
        </is>
      </c>
    </row>
    <row r="6">
      <c r="A6" s="3" t="inlineStr">
        <is>
          <t>Roll-out and daily use</t>
        </is>
      </c>
      <c r="B6" s="13" t="n">
        <v>5</v>
      </c>
      <c r="C6" s="13" t="n">
        <v>9</v>
      </c>
      <c r="D6" s="4" t="inlineStr">
        <is>
          <t>Stop reasons recorded; data used in shift meetings</t>
        </is>
      </c>
      <c r="E6" s="4" t="inlineStr">
        <is>
          <t>Meeting records, reason coverage %</t>
        </is>
      </c>
    </row>
    <row r="7">
      <c r="A7" s="3" t="inlineStr">
        <is>
          <t>Indicator review</t>
        </is>
      </c>
      <c r="B7" s="13" t="n">
        <v>9</v>
      </c>
      <c r="C7" s="13" t="n">
        <v>12</v>
      </c>
      <c r="D7" s="4" t="inlineStr">
        <is>
          <t>Indicators recalculated with the baseline method</t>
        </is>
      </c>
      <c r="E7" s="4" t="inlineStr">
        <is>
          <t>Indicator report</t>
        </is>
      </c>
    </row>
    <row r="8">
      <c r="A8" s="3" t="inlineStr">
        <is>
          <t>Final report</t>
        </is>
      </c>
      <c r="B8" s="13" t="n">
        <v>12</v>
      </c>
      <c r="C8" s="13" t="n">
        <v>13</v>
      </c>
      <c r="D8" s="4" t="inlineStr">
        <is>
          <t>Results against committed targets</t>
        </is>
      </c>
      <c r="E8" s="4" t="inlineStr">
        <is>
          <t>Final report and data export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7" t="inlineStr">
        <is>
          <t>Source</t>
        </is>
      </c>
      <c r="B1" s="7" t="inlineStr">
        <is>
          <t>Link</t>
        </is>
      </c>
    </row>
    <row r="2">
      <c r="A2" s="4" t="inlineStr">
        <is>
          <t>Dig.IT – Transformacja cyfrowa polskich MŚP (ARP, FENG)</t>
        </is>
      </c>
      <c r="B2" s="24" t="inlineStr">
        <is>
          <t>https://digit.arp.pl/</t>
        </is>
      </c>
    </row>
    <row r="3">
      <c r="A3" s="4" t="inlineStr">
        <is>
          <t>OP TAK – Digitální podnik – Digitální technologie</t>
        </is>
      </c>
      <c r="B3" s="24" t="inlineStr">
        <is>
          <t>https://optak.gov.cz/digitalni-podnik-digitalni-technologie-vyzva-i/a-557/</t>
        </is>
      </c>
    </row>
    <row r="4">
      <c r="A4" s="4" t="inlineStr">
        <is>
          <t>Programul Regional Centru 2021–2027, Acțiunea 2.2</t>
        </is>
      </c>
      <c r="B4" s="24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4" t="inlineStr">
        <is>
          <t>GINOP Plusz-1.4.5-25 (Nemzeti Bajnokok kombinált hitelprogram)</t>
        </is>
      </c>
      <c r="B5" s="24" t="inlineStr">
        <is>
          <t>https://www.palyazat.gov.hu/programok/szechenyi-terv-plusz/ginop-plusz/ginop_plusz-1.4.5-25/alapadatok</t>
        </is>
      </c>
    </row>
    <row r="6">
      <c r="A6" s="4" t="inlineStr">
        <is>
          <t>Inovačné poukážky na robotizáciu a automatizáciu v priemysle (SIEA)</t>
        </is>
      </c>
      <c r="B6" s="24" t="inlineStr">
        <is>
          <t>https://www.siea.sk/firmy-mozu-ziskat-30-000-eur-na-robotizaciu-a-technologicky-rozvoj-v-novej-vyzve/</t>
        </is>
      </c>
    </row>
    <row r="7">
      <c r="A7" s="4" t="inlineStr">
        <is>
          <t>ПКИП BG16RFPR001-1.008 „Въвеждане на технологии от областта на Индустрия 4.0“</t>
        </is>
      </c>
      <c r="B7" s="24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4" t="inlineStr">
        <is>
          <t>P4D – Spodbude za digitalno transformacijo MSP</t>
        </is>
      </c>
      <c r="B8" s="24" t="inlineStr">
        <is>
          <t>https://www.podjetniskisklad.si/en/p4d-2025-incentives-for-the-digital-transformation-of-smes/</t>
        </is>
      </c>
    </row>
    <row r="9">
      <c r="A9" s="4" t="inlineStr">
        <is>
          <t>Eurostat lc_lci_lev — labour cost levels</t>
        </is>
      </c>
      <c r="B9" s="24" t="inlineStr">
        <is>
          <t>https://ec.europa.eu/eurostat/databrowser/view/lc_lci_lev/default/table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2026-09-22T16:11:23Z</dcterms:created>
  <dcterms:modified xmlns:dcterms="http://purl.org/dc/terms/" xmlns:xsi="http://www.w3.org/2001/XMLSchema-instance" xsi:type="dcterms:W3CDTF">2026-09-22T16:11:23Z</dcterms:modified>
</cp:coreProperties>
</file>