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ummary" sheetId="1" state="visible" r:id="rId1"/>
    <sheet xmlns:r="http://schemas.openxmlformats.org/officeDocument/2006/relationships" name="Downtime" sheetId="2" state="visible" r:id="rId2"/>
    <sheet xmlns:r="http://schemas.openxmlformats.org/officeDocument/2006/relationships" name="Scrap" sheetId="3" state="visible" r:id="rId3"/>
    <sheet xmlns:r="http://schemas.openxmlformats.org/officeDocument/2006/relationships" name="Energy" sheetId="4" state="visible" r:id="rId4"/>
    <sheet xmlns:r="http://schemas.openxmlformats.org/officeDocument/2006/relationships" name="OEE" sheetId="5" state="visible" r:id="rId5"/>
    <sheet xmlns:r="http://schemas.openxmlformats.org/officeDocument/2006/relationships" name="Benchmarks" sheetId="6" state="visible" r:id="rId6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Arial"/>
      <b val="1"/>
      <sz val="14"/>
    </font>
    <font>
      <name val="Arial"/>
      <b val="1"/>
      <color rgb="00FFFFFF"/>
      <sz val="11"/>
    </font>
    <font>
      <name val="Arial"/>
      <b val="1"/>
    </font>
    <font>
      <name val="Arial"/>
      <b val="1"/>
      <sz val="12"/>
    </font>
  </fonts>
  <fills count="6">
    <fill>
      <patternFill/>
    </fill>
    <fill>
      <patternFill patternType="gray125"/>
    </fill>
    <fill>
      <patternFill patternType="solid">
        <fgColor rgb="000D1B2A"/>
      </patternFill>
    </fill>
    <fill>
      <patternFill patternType="solid">
        <fgColor rgb="00FCE9DC"/>
      </patternFill>
    </fill>
    <fill>
      <patternFill patternType="solid">
        <fgColor rgb="00DCE9F7"/>
      </patternFill>
    </fill>
    <fill>
      <patternFill patternType="solid">
        <fgColor rgb="00F9E04B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2" borderId="0" pivotButton="0" quotePrefix="0" xfId="0"/>
    <xf numFmtId="0" fontId="3" fillId="3" borderId="0" pivotButton="0" quotePrefix="0" xfId="0"/>
    <xf numFmtId="0" fontId="4" fillId="0" borderId="0" pivotButton="0" quotePrefix="0" xfId="0"/>
    <xf numFmtId="0" fontId="0" fillId="4" borderId="0" pivotButton="0" quotePrefix="0" xfId="0"/>
    <xf numFmtId="0" fontId="0" fillId="5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styles" Target="styles.xml" Id="rId7"/><Relationship Type="http://schemas.openxmlformats.org/officeDocument/2006/relationships/theme" Target="theme/theme1.xml" Id="rId8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30" customWidth="1" min="1" max="1"/>
    <col width="16" customWidth="1" min="2" max="2"/>
    <col width="16" customWidth="1" min="3" max="3"/>
    <col width="16" customWidth="1" min="4" max="4"/>
    <col width="16" customWidth="1" min="5" max="5"/>
  </cols>
  <sheetData>
    <row r="1">
      <c r="A1" s="1" t="inlineStr">
        <is>
          <t>Factory Optimization ROI Workbook — FactoryOptimizationAI.com</t>
        </is>
      </c>
    </row>
    <row r="2">
      <c r="A2" t="inlineStr">
        <is>
          <t>Fill the blue input cells on each tab; this summary totals the scenarios. Formulas &amp; sources: factoryoptimizationai.com/methodology</t>
        </is>
      </c>
    </row>
    <row r="4">
      <c r="A4" s="2" t="inlineStr">
        <is>
          <t>Loss pool</t>
        </is>
      </c>
      <c r="B4" s="2" t="inlineStr">
        <is>
          <t>Annual cost</t>
        </is>
      </c>
      <c r="C4" s="2" t="inlineStr">
        <is>
          <t>Conservative</t>
        </is>
      </c>
      <c r="D4" s="2" t="inlineStr">
        <is>
          <t>Typical</t>
        </is>
      </c>
      <c r="E4" s="2" t="inlineStr">
        <is>
          <t>Best published</t>
        </is>
      </c>
    </row>
    <row r="5">
      <c r="A5" t="inlineStr">
        <is>
          <t>Unplanned downtime</t>
        </is>
      </c>
      <c r="B5">
        <f>Downtime!B6</f>
        <v/>
      </c>
      <c r="C5">
        <f>Downtime!B8</f>
        <v/>
      </c>
      <c r="D5">
        <f>Downtime!B9</f>
        <v/>
      </c>
      <c r="E5">
        <f>Downtime!B10</f>
        <v/>
      </c>
    </row>
    <row r="6">
      <c r="A6" t="inlineStr">
        <is>
          <t>Scrap</t>
        </is>
      </c>
      <c r="B6">
        <f>Scrap!B6</f>
        <v/>
      </c>
      <c r="C6">
        <f>Scrap!B8</f>
        <v/>
      </c>
      <c r="D6">
        <f>Scrap!B9</f>
        <v/>
      </c>
      <c r="E6">
        <f>Scrap!B10</f>
        <v/>
      </c>
    </row>
    <row r="7">
      <c r="A7" t="inlineStr">
        <is>
          <t>Energy</t>
        </is>
      </c>
      <c r="B7">
        <f>Energy!B6</f>
        <v/>
      </c>
      <c r="C7">
        <f>Energy!B8</f>
        <v/>
      </c>
      <c r="D7">
        <f>Energy!B9</f>
        <v/>
      </c>
      <c r="E7">
        <f>Energy!B10</f>
        <v/>
      </c>
    </row>
    <row r="8">
      <c r="A8" t="inlineStr">
        <is>
          <t>OEE upside (margin gain)</t>
        </is>
      </c>
      <c r="B8">
        <f>OEE!B8</f>
        <v/>
      </c>
      <c r="C8">
        <f>OEE!B8*0.5</f>
        <v/>
      </c>
      <c r="D8">
        <f>OEE!B8</f>
        <v/>
      </c>
      <c r="E8">
        <f>OEE!B8*1.5</f>
        <v/>
      </c>
    </row>
    <row r="9">
      <c r="A9" s="3" t="inlineStr">
        <is>
          <t>TOTAL</t>
        </is>
      </c>
      <c r="B9" s="3">
        <f>SUM(B5:B8)</f>
        <v/>
      </c>
      <c r="C9" s="3">
        <f>SUM(C5:C8)</f>
        <v/>
      </c>
      <c r="D9" s="3">
        <f>SUM(D5:D8)</f>
        <v/>
      </c>
      <c r="E9" s="3">
        <f>SUM(E5:E8)</f>
        <v/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10"/>
  <sheetViews>
    <sheetView workbookViewId="0">
      <selection activeCell="A1" sqref="A1"/>
    </sheetView>
  </sheetViews>
  <sheetFormatPr baseColWidth="8" defaultRowHeight="15"/>
  <cols>
    <col width="44" customWidth="1" min="1" max="1"/>
    <col width="18" customWidth="1" min="2" max="2"/>
  </cols>
  <sheetData>
    <row r="1">
      <c r="A1" s="4" t="inlineStr">
        <is>
          <t>Downtime — inputs in blue</t>
        </is>
      </c>
    </row>
    <row r="3">
      <c r="A3" t="inlineStr">
        <is>
          <t>Unplanned hours / month</t>
        </is>
      </c>
      <c r="B3" s="5" t="n">
        <v>20</v>
      </c>
    </row>
    <row r="4">
      <c r="A4" t="inlineStr">
        <is>
          <t>Revenue per production hour (€)</t>
        </is>
      </c>
      <c r="B4" s="5" t="n">
        <v>8000</v>
      </c>
    </row>
    <row r="5">
      <c r="A5" t="inlineStr">
        <is>
          <t>Contribution margin (0–1)</t>
        </is>
      </c>
      <c r="B5" s="5" t="n">
        <v>0.4</v>
      </c>
    </row>
    <row r="6">
      <c r="A6" t="inlineStr">
        <is>
          <t>Annual downtime cost</t>
        </is>
      </c>
      <c r="B6">
        <f>B3*12*B4*B5</f>
        <v/>
      </c>
    </row>
    <row r="7">
      <c r="A7" t="inlineStr">
        <is>
          <t xml:space="preserve"> </t>
        </is>
      </c>
      <c r="B7" t="inlineStr"/>
    </row>
    <row r="8">
      <c r="A8" t="inlineStr">
        <is>
          <t>Recovered at 20% (conservative)</t>
        </is>
      </c>
      <c r="B8">
        <f>B6*0.2</f>
        <v/>
      </c>
    </row>
    <row r="9">
      <c r="A9" t="inlineStr">
        <is>
          <t>Recovered at 35% (typical)</t>
        </is>
      </c>
      <c r="B9">
        <f>B6*0.35</f>
        <v/>
      </c>
    </row>
    <row r="10">
      <c r="A10" t="inlineStr">
        <is>
          <t>Recovered at 50% (best programs)</t>
        </is>
      </c>
      <c r="B10">
        <f>B6*0.5</f>
        <v/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10"/>
  <sheetViews>
    <sheetView workbookViewId="0">
      <selection activeCell="A1" sqref="A1"/>
    </sheetView>
  </sheetViews>
  <sheetFormatPr baseColWidth="8" defaultRowHeight="15"/>
  <cols>
    <col width="44" customWidth="1" min="1" max="1"/>
    <col width="18" customWidth="1" min="2" max="2"/>
  </cols>
  <sheetData>
    <row r="1">
      <c r="A1" s="4" t="inlineStr">
        <is>
          <t>Scrap — inputs in blue</t>
        </is>
      </c>
    </row>
    <row r="3">
      <c r="A3" t="inlineStr">
        <is>
          <t>Units per year</t>
        </is>
      </c>
      <c r="B3" s="5" t="n">
        <v>2000000</v>
      </c>
    </row>
    <row r="4">
      <c r="A4" t="inlineStr">
        <is>
          <t>Scrap rate (0–1)</t>
        </is>
      </c>
      <c r="B4" s="5" t="n">
        <v>0.025</v>
      </c>
    </row>
    <row r="5">
      <c r="A5" t="inlineStr">
        <is>
          <t>Fully loaded cost per scrapped unit (€)</t>
        </is>
      </c>
      <c r="B5" s="5" t="n">
        <v>4</v>
      </c>
    </row>
    <row r="6">
      <c r="A6" t="inlineStr">
        <is>
          <t>Annual scrap cost</t>
        </is>
      </c>
      <c r="B6">
        <f>B3*B4*B5</f>
        <v/>
      </c>
    </row>
    <row r="7">
      <c r="A7" t="inlineStr">
        <is>
          <t xml:space="preserve"> </t>
        </is>
      </c>
      <c r="B7" t="inlineStr"/>
    </row>
    <row r="8">
      <c r="A8" t="inlineStr">
        <is>
          <t>Saved at 15% (conservative)</t>
        </is>
      </c>
      <c r="B8">
        <f>B6*0.15</f>
        <v/>
      </c>
    </row>
    <row r="9">
      <c r="A9" t="inlineStr">
        <is>
          <t>Saved at 30% (typical ML result)</t>
        </is>
      </c>
      <c r="B9">
        <f>B6*0.3</f>
        <v/>
      </c>
    </row>
    <row r="10">
      <c r="A10" t="inlineStr">
        <is>
          <t>Saved at 58% (best published, vendor-reported)</t>
        </is>
      </c>
      <c r="B10">
        <f>B6*0.58</f>
        <v/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10"/>
  <sheetViews>
    <sheetView workbookViewId="0">
      <selection activeCell="A1" sqref="A1"/>
    </sheetView>
  </sheetViews>
  <sheetFormatPr baseColWidth="8" defaultRowHeight="15"/>
  <cols>
    <col width="44" customWidth="1" min="1" max="1"/>
    <col width="18" customWidth="1" min="2" max="2"/>
  </cols>
  <sheetData>
    <row r="1">
      <c r="A1" s="4" t="inlineStr">
        <is>
          <t>Energy — inputs in blue</t>
        </is>
      </c>
    </row>
    <row r="3">
      <c r="A3" t="inlineStr">
        <is>
          <t>Annual consumption (MWh)</t>
        </is>
      </c>
      <c r="B3" s="5" t="n">
        <v>12000</v>
      </c>
    </row>
    <row r="4">
      <c r="A4" t="inlineStr">
        <is>
          <t>Tariff (€/MWh)</t>
        </is>
      </c>
      <c r="B4" s="5" t="n">
        <v>140</v>
      </c>
    </row>
    <row r="5">
      <c r="A5" t="inlineStr">
        <is>
          <t>Chosen reduction (0–1)</t>
        </is>
      </c>
      <c r="B5" s="5" t="n">
        <v>0.1</v>
      </c>
    </row>
    <row r="6">
      <c r="A6" t="inlineStr">
        <is>
          <t>Annual energy spend</t>
        </is>
      </c>
      <c r="B6">
        <f>B3*B4</f>
        <v/>
      </c>
    </row>
    <row r="7">
      <c r="A7" t="inlineStr">
        <is>
          <t xml:space="preserve"> </t>
        </is>
      </c>
      <c r="B7" t="inlineStr"/>
    </row>
    <row r="8">
      <c r="A8" t="inlineStr">
        <is>
          <t>Saved at 5% (conservative)</t>
        </is>
      </c>
      <c r="B8">
        <f>B6*0.05</f>
        <v/>
      </c>
    </row>
    <row r="9">
      <c r="A9" t="inlineStr">
        <is>
          <t>Saved at chosen reduction</t>
        </is>
      </c>
      <c r="B9">
        <f>B6*B5</f>
        <v/>
      </c>
    </row>
    <row r="10">
      <c r="A10" t="inlineStr">
        <is>
          <t>Saved at 20% (best published, vendor-reported)</t>
        </is>
      </c>
      <c r="B10">
        <f>B6*0.2</f>
        <v/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cols>
    <col width="44" customWidth="1" min="1" max="1"/>
    <col width="18" customWidth="1" min="2" max="2"/>
  </cols>
  <sheetData>
    <row r="1">
      <c r="A1" s="4" t="inlineStr">
        <is>
          <t>OEE — inputs in blue</t>
        </is>
      </c>
    </row>
    <row r="3">
      <c r="A3" t="inlineStr">
        <is>
          <t>Scheduled hours / year</t>
        </is>
      </c>
      <c r="B3" s="5" t="n">
        <v>6000</v>
      </c>
    </row>
    <row r="4">
      <c r="A4" t="inlineStr">
        <is>
          <t>Ideal output per hour (units)</t>
        </is>
      </c>
      <c r="B4" s="5" t="n">
        <v>400</v>
      </c>
    </row>
    <row r="5">
      <c r="A5" t="inlineStr">
        <is>
          <t>Margin per good unit (€)</t>
        </is>
      </c>
      <c r="B5" s="5" t="n">
        <v>2.5</v>
      </c>
    </row>
    <row r="6">
      <c r="A6" t="inlineStr">
        <is>
          <t>OEE improvement target (points)</t>
        </is>
      </c>
      <c r="B6" s="5" t="n">
        <v>5</v>
      </c>
    </row>
    <row r="7">
      <c r="A7" t="inlineStr">
        <is>
          <t>Extra good units / year</t>
        </is>
      </c>
      <c r="B7">
        <f>B3*B4*(B6/100)</f>
        <v/>
      </c>
    </row>
    <row r="8">
      <c r="A8" t="inlineStr">
        <is>
          <t>Annual margin gain</t>
        </is>
      </c>
      <c r="B8">
        <f>B7*B5</f>
        <v/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D11"/>
  <sheetViews>
    <sheetView workbookViewId="0">
      <selection activeCell="A1" sqref="A1"/>
    </sheetView>
  </sheetViews>
  <sheetFormatPr baseColWidth="8" defaultRowHeight="15"/>
  <cols>
    <col width="38" customWidth="1" min="1" max="1"/>
    <col width="18" customWidth="1" min="2" max="2"/>
    <col width="32" customWidth="1" min="3" max="3"/>
    <col width="16" customWidth="1" min="4" max="4"/>
  </cols>
  <sheetData>
    <row r="1">
      <c r="A1" s="2" t="inlineStr">
        <is>
          <t>Benchmark</t>
        </is>
      </c>
      <c r="B1" s="2" t="inlineStr">
        <is>
          <t>Value</t>
        </is>
      </c>
      <c r="C1" s="2" t="inlineStr">
        <is>
          <t>Source</t>
        </is>
      </c>
      <c r="D1" s="2" t="inlineStr">
        <is>
          <t>Vendor-reported?</t>
        </is>
      </c>
    </row>
    <row r="2">
      <c r="A2" t="inlineStr">
        <is>
          <t>World-class OEE (discrete)</t>
        </is>
      </c>
      <c r="B2" t="inlineStr">
        <is>
          <t>≈85%</t>
        </is>
      </c>
      <c r="C2" t="inlineStr">
        <is>
          <t>Industry benchmark</t>
        </is>
      </c>
      <c r="D2" t="inlineStr">
        <is>
          <t>No</t>
        </is>
      </c>
    </row>
    <row r="3">
      <c r="A3" t="inlineStr">
        <is>
          <t>Typical measured plant OEE</t>
        </is>
      </c>
      <c r="B3" t="inlineStr">
        <is>
          <t>≈60%</t>
        </is>
      </c>
      <c r="C3" t="inlineStr">
        <is>
          <t>Industry benchmark</t>
        </is>
      </c>
      <c r="D3" t="inlineStr">
        <is>
          <t>No</t>
        </is>
      </c>
    </row>
    <row r="4">
      <c r="A4" t="inlineStr">
        <is>
          <t>Fortune Global 500 downtime loss</t>
        </is>
      </c>
      <c r="B4" t="inlineStr">
        <is>
          <t>~11% of revenues</t>
        </is>
      </c>
      <c r="C4" t="inlineStr">
        <is>
          <t>Siemens, True Cost of Downtime</t>
        </is>
      </c>
      <c r="D4" t="inlineStr">
        <is>
          <t>No</t>
        </is>
      </c>
    </row>
    <row r="5">
      <c r="A5" t="inlineStr">
        <is>
          <t>Automotive downtime cost</t>
        </is>
      </c>
      <c r="B5" t="inlineStr">
        <is>
          <t>&gt; $2M/hour</t>
        </is>
      </c>
      <c r="C5" t="inlineStr">
        <is>
          <t>Siemens, True Cost of Downtime</t>
        </is>
      </c>
      <c r="D5" t="inlineStr">
        <is>
          <t>No</t>
        </is>
      </c>
    </row>
    <row r="6">
      <c r="A6" t="inlineStr">
        <is>
          <t>PdM downtime recovery</t>
        </is>
      </c>
      <c r="B6" t="inlineStr">
        <is>
          <t>20–50%</t>
        </is>
      </c>
      <c r="C6" t="inlineStr">
        <is>
          <t>Practitioner range</t>
        </is>
      </c>
      <c r="D6" t="inlineStr">
        <is>
          <t>No</t>
        </is>
      </c>
    </row>
    <row r="7">
      <c r="A7" t="inlineStr">
        <is>
          <t>Renault PdM savings</t>
        </is>
      </c>
      <c r="B7" t="inlineStr">
        <is>
          <t>≈ €270M/yr</t>
        </is>
      </c>
      <c r="C7" t="inlineStr">
        <is>
          <t>Renault (public, 2024)</t>
        </is>
      </c>
      <c r="D7" t="inlineStr">
        <is>
          <t>No</t>
        </is>
      </c>
    </row>
    <row r="8">
      <c r="A8" t="inlineStr">
        <is>
          <t>Typical ML scrap reduction</t>
        </is>
      </c>
      <c r="B8" t="inlineStr">
        <is>
          <t>10–30%</t>
        </is>
      </c>
      <c r="C8" t="inlineStr">
        <is>
          <t>Deployment range</t>
        </is>
      </c>
      <c r="D8" t="inlineStr">
        <is>
          <t>No</t>
        </is>
      </c>
    </row>
    <row r="9">
      <c r="A9" t="inlineStr">
        <is>
          <t>Best published scrap reduction</t>
        </is>
      </c>
      <c r="B9" t="inlineStr">
        <is>
          <t>−58%</t>
        </is>
      </c>
      <c r="C9" t="inlineStr">
        <is>
          <t>JEMBA</t>
        </is>
      </c>
      <c r="D9" s="6" t="inlineStr">
        <is>
          <t>Yes</t>
        </is>
      </c>
    </row>
    <row r="10">
      <c r="A10" t="inlineStr">
        <is>
          <t>ML energy optimization</t>
        </is>
      </c>
      <c r="B10" t="inlineStr">
        <is>
          <t>up to −20%</t>
        </is>
      </c>
      <c r="C10" t="inlineStr">
        <is>
          <t>JEMBA</t>
        </is>
      </c>
      <c r="D10" s="6" t="inlineStr">
        <is>
          <t>Yes</t>
        </is>
      </c>
    </row>
    <row r="11">
      <c r="A11" t="inlineStr">
        <is>
          <t>Fastest reported first insight</t>
        </is>
      </c>
      <c r="B11" t="inlineStr">
        <is>
          <t>48 hours</t>
        </is>
      </c>
      <c r="C11" t="inlineStr">
        <is>
          <t>JEMBA</t>
        </is>
      </c>
      <c r="D11" s="6" t="inlineStr">
        <is>
          <t>Yes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2026-09-01T18:55:14Z</dcterms:created>
  <dcterms:modified xmlns:dcterms="http://purl.org/dc/terms/" xmlns:xsi="http://www.w3.org/2001/XMLSchema-instance" xsi:type="dcterms:W3CDTF">2026-09-01T18:55:14Z</dcterms:modified>
</cp:coreProperties>
</file>